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 activeTab="1"/>
  </bookViews>
  <sheets>
    <sheet name="liste" sheetId="5" r:id="rId1"/>
    <sheet name="liste final" sheetId="6" r:id="rId2"/>
  </sheets>
  <definedNames>
    <definedName name="_xlnm._FilterDatabase" localSheetId="0" hidden="1">liste!$A$3:$AM$33</definedName>
    <definedName name="_xlnm._FilterDatabase" localSheetId="1" hidden="1">'liste final'!$A$5:$AI$25</definedName>
  </definedNames>
  <calcPr calcId="124519"/>
</workbook>
</file>

<file path=xl/calcChain.xml><?xml version="1.0" encoding="utf-8"?>
<calcChain xmlns="http://schemas.openxmlformats.org/spreadsheetml/2006/main">
  <c r="AH25" i="6"/>
  <c r="AG25"/>
  <c r="AF25"/>
  <c r="AI25" s="1"/>
  <c r="AH24"/>
  <c r="AG24"/>
  <c r="AF24"/>
  <c r="AI24" s="1"/>
  <c r="AH23"/>
  <c r="AG23"/>
  <c r="AF23"/>
  <c r="AI23" s="1"/>
  <c r="AH22"/>
  <c r="AG22"/>
  <c r="AF22"/>
  <c r="AI22" s="1"/>
  <c r="AH21"/>
  <c r="AG21"/>
  <c r="AF21"/>
  <c r="AI21" s="1"/>
  <c r="AH20"/>
  <c r="AG20"/>
  <c r="AF20"/>
  <c r="AI20" s="1"/>
  <c r="AH19"/>
  <c r="AG19"/>
  <c r="AF19"/>
  <c r="AI19" s="1"/>
  <c r="AH18"/>
  <c r="AG18"/>
  <c r="AF18"/>
  <c r="AI18" s="1"/>
  <c r="AH17"/>
  <c r="AG17"/>
  <c r="AF17"/>
  <c r="AI17" s="1"/>
  <c r="AH16"/>
  <c r="AG16"/>
  <c r="AF16"/>
  <c r="AI16" s="1"/>
  <c r="AH15"/>
  <c r="AG15"/>
  <c r="AF15"/>
  <c r="AI15" s="1"/>
  <c r="AH14"/>
  <c r="AG14"/>
  <c r="AF14"/>
  <c r="AI14" s="1"/>
  <c r="AH13"/>
  <c r="AG13"/>
  <c r="AF13"/>
  <c r="AI13" s="1"/>
  <c r="AH12"/>
  <c r="AG12"/>
  <c r="AF12"/>
  <c r="AI12" s="1"/>
  <c r="AH11"/>
  <c r="AG11"/>
  <c r="AF11"/>
  <c r="AI11" s="1"/>
  <c r="AH10"/>
  <c r="AG10"/>
  <c r="AF10"/>
  <c r="AI10" s="1"/>
  <c r="AH9"/>
  <c r="AG9"/>
  <c r="AF9"/>
  <c r="AI9" s="1"/>
  <c r="AH8"/>
  <c r="AG8"/>
  <c r="AF8"/>
  <c r="AI8" s="1"/>
  <c r="AH7"/>
  <c r="AG7"/>
  <c r="AF7"/>
  <c r="AI7" s="1"/>
  <c r="AH6"/>
  <c r="AG6"/>
  <c r="AF6"/>
  <c r="AI6" s="1"/>
  <c r="AK33" i="5"/>
  <c r="AJ33"/>
  <c r="AI33"/>
  <c r="AL33" s="1"/>
  <c r="AK32"/>
  <c r="AJ32"/>
  <c r="AI32"/>
  <c r="AL32" s="1"/>
  <c r="AK31"/>
  <c r="AJ31"/>
  <c r="AI31"/>
  <c r="AL31" s="1"/>
  <c r="AK30"/>
  <c r="AJ30"/>
  <c r="AI30"/>
  <c r="AL30" s="1"/>
  <c r="AK29"/>
  <c r="AJ29"/>
  <c r="AI29"/>
  <c r="AL29" s="1"/>
  <c r="AK28"/>
  <c r="AJ28"/>
  <c r="AI28"/>
  <c r="AL28" s="1"/>
  <c r="AL27"/>
  <c r="AK27"/>
  <c r="AJ27"/>
  <c r="AK26"/>
  <c r="AJ26"/>
  <c r="AI26"/>
  <c r="AL26" s="1"/>
  <c r="AL25"/>
  <c r="AK25"/>
  <c r="AJ25"/>
  <c r="AL20"/>
  <c r="AJ20"/>
  <c r="AK20"/>
  <c r="AK24"/>
  <c r="AJ24"/>
  <c r="AI24"/>
  <c r="AL24" s="1"/>
  <c r="AK23"/>
  <c r="AJ23"/>
  <c r="AI23"/>
  <c r="AL23" s="1"/>
  <c r="AK21"/>
  <c r="AJ21"/>
  <c r="AI21"/>
  <c r="AL21" s="1"/>
  <c r="AK19"/>
  <c r="AJ19"/>
  <c r="AI19"/>
  <c r="AL19" s="1"/>
  <c r="AK18"/>
  <c r="AJ18"/>
  <c r="AI18"/>
  <c r="AL18" s="1"/>
  <c r="AK17"/>
  <c r="AJ17"/>
  <c r="AI17"/>
  <c r="AL17" s="1"/>
  <c r="AK16"/>
  <c r="AJ16"/>
  <c r="AI16"/>
  <c r="AL16" s="1"/>
  <c r="AK15"/>
  <c r="AJ15"/>
  <c r="AI15"/>
  <c r="AL15" s="1"/>
  <c r="AK14"/>
  <c r="AJ14"/>
  <c r="AI14"/>
  <c r="AL14" s="1"/>
  <c r="AK13"/>
  <c r="AJ13"/>
  <c r="AI13"/>
  <c r="AL13" s="1"/>
  <c r="AK12"/>
  <c r="AJ12"/>
  <c r="AI12"/>
  <c r="AL12" s="1"/>
  <c r="AK11"/>
  <c r="AJ11"/>
  <c r="AI11"/>
  <c r="AL11" s="1"/>
  <c r="AK10"/>
  <c r="AJ10"/>
  <c r="AI10"/>
  <c r="AL10" s="1"/>
  <c r="AK9"/>
  <c r="AJ9"/>
  <c r="AI9"/>
  <c r="AL9" s="1"/>
  <c r="AK8"/>
  <c r="AJ8"/>
  <c r="AI8"/>
  <c r="AL8" s="1"/>
  <c r="AK7"/>
  <c r="AJ7"/>
  <c r="AI7"/>
  <c r="AL7" s="1"/>
  <c r="AK6"/>
  <c r="AJ6"/>
  <c r="AI6"/>
  <c r="AL6" s="1"/>
  <c r="AK5"/>
  <c r="AJ5"/>
  <c r="AI5"/>
  <c r="AL5" s="1"/>
  <c r="AK4"/>
  <c r="AJ4"/>
  <c r="AI4"/>
  <c r="AL4" s="1"/>
  <c r="AM33" l="1"/>
  <c r="AM24"/>
  <c r="AM27"/>
  <c r="AM25"/>
  <c r="AM26"/>
  <c r="AM28"/>
  <c r="AM29"/>
  <c r="AM30"/>
  <c r="AM31"/>
  <c r="AM32"/>
  <c r="AM6"/>
  <c r="AM13"/>
  <c r="AM8"/>
  <c r="AM10"/>
  <c r="AM11"/>
  <c r="AM7"/>
  <c r="AM4"/>
  <c r="AM9"/>
  <c r="AM18"/>
  <c r="AM19"/>
  <c r="AM21"/>
  <c r="AM14"/>
  <c r="AM15"/>
  <c r="AM20"/>
  <c r="AM5"/>
  <c r="AM16"/>
  <c r="AM23"/>
  <c r="AM12"/>
  <c r="AM17"/>
</calcChain>
</file>

<file path=xl/sharedStrings.xml><?xml version="1.0" encoding="utf-8"?>
<sst xmlns="http://schemas.openxmlformats.org/spreadsheetml/2006/main" count="1036" uniqueCount="305">
  <si>
    <t>Dossier N°</t>
  </si>
  <si>
    <t>Ordre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</si>
  <si>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</si>
  <si>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</si>
  <si>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</si>
  <si>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</si>
  <si>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</si>
  <si>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</si>
  <si>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</si>
  <si>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</si>
  <si>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</si>
  <si>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</si>
  <si>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</si>
  <si>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</si>
  <si>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</si>
  <si>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</si>
  <si>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</si>
  <si>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</si>
  <si>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Etablissement du dernier diplôme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</si>
  <si>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</si>
  <si>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</si>
  <si>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</si>
  <si>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</si>
  <si>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</si>
  <si>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</si>
  <si>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</si>
  <si>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</si>
  <si>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</si>
  <si>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</si>
  <si>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</si>
  <si>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</si>
  <si>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</si>
  <si>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Session 4</t>
  </si>
  <si>
    <t>Total des redoublements</t>
  </si>
  <si>
    <t>Choix 1</t>
  </si>
  <si>
    <t>Choix 2</t>
  </si>
  <si>
    <t>Tunisienne</t>
  </si>
  <si>
    <t>Masculin</t>
  </si>
  <si>
    <t xml:space="preserve"> Tunisie </t>
  </si>
  <si>
    <t>sidi Bouzid</t>
  </si>
  <si>
    <t>Assez bien</t>
  </si>
  <si>
    <t>ISL Gabès</t>
  </si>
  <si>
    <t>LICENCE FONDAMENTALE</t>
  </si>
  <si>
    <t>2013-2014</t>
  </si>
  <si>
    <t>2014-2015</t>
  </si>
  <si>
    <t>2015-2016</t>
  </si>
  <si>
    <t>Agrégation :anglais</t>
  </si>
  <si>
    <t>Mastère de recherche anglais : littérature</t>
  </si>
  <si>
    <t>Passable</t>
  </si>
  <si>
    <t>ISLAT MOKNINE</t>
  </si>
  <si>
    <t>2009-2010</t>
  </si>
  <si>
    <t>2010-2011</t>
  </si>
  <si>
    <t>2011-2012</t>
  </si>
  <si>
    <t>Mastère professionnelle en Anglais de communication</t>
  </si>
  <si>
    <t>Féminin</t>
  </si>
  <si>
    <t>mahdia</t>
  </si>
  <si>
    <t>FLSH Sousse</t>
  </si>
  <si>
    <t>Mastère professionnelle Cross-media</t>
  </si>
  <si>
    <t>Gafsa</t>
  </si>
  <si>
    <t>gafsa</t>
  </si>
  <si>
    <t>MAITRISE</t>
  </si>
  <si>
    <t>2000-2001</t>
  </si>
  <si>
    <t>2001-2002</t>
  </si>
  <si>
    <t>2003-2004</t>
  </si>
  <si>
    <t>Mastère de recherche anglais : Linguistique</t>
  </si>
  <si>
    <t xml:space="preserve"> 52/2016</t>
  </si>
  <si>
    <t>Esra</t>
  </si>
  <si>
    <t>Bensalah</t>
  </si>
  <si>
    <t>1994-03-27</t>
  </si>
  <si>
    <t>Auckland, Nouvelle-Zéalande</t>
  </si>
  <si>
    <t>No. 40, Rue No. 860, Cité Bahri 3</t>
  </si>
  <si>
    <t>sfax</t>
  </si>
  <si>
    <t>Sfax</t>
  </si>
  <si>
    <t>essra.ben.salah@gmail.com</t>
  </si>
  <si>
    <t>FLSH de Sfax</t>
  </si>
  <si>
    <t>médenine</t>
  </si>
  <si>
    <t xml:space="preserve"> 93/2016</t>
  </si>
  <si>
    <t>zribi</t>
  </si>
  <si>
    <t>houda</t>
  </si>
  <si>
    <t>1992-10-18</t>
  </si>
  <si>
    <t>regueb sidi bouzid</t>
  </si>
  <si>
    <t xml:space="preserve">awled ayouni regueb </t>
  </si>
  <si>
    <t>regueb</t>
  </si>
  <si>
    <t>zribi1houda@gmail.com</t>
  </si>
  <si>
    <t>Faten</t>
  </si>
  <si>
    <t>2012-2013</t>
  </si>
  <si>
    <t>kasserine</t>
  </si>
  <si>
    <t>1994-05-12</t>
  </si>
  <si>
    <t>2008-2009</t>
  </si>
  <si>
    <t xml:space="preserve"> 184/2016</t>
  </si>
  <si>
    <t>Masmoudi</t>
  </si>
  <si>
    <t>Chiheb</t>
  </si>
  <si>
    <t xml:space="preserve">Sfax, Tunisie </t>
  </si>
  <si>
    <t>Avenue Ali Belhouane, Impasse Motref Ben Abdallah, Chihia Sfax</t>
  </si>
  <si>
    <t>m_chiheb94s@hotmail.com</t>
  </si>
  <si>
    <t xml:space="preserve"> 209/2016</t>
  </si>
  <si>
    <t>rebai</t>
  </si>
  <si>
    <t>yasmina</t>
  </si>
  <si>
    <t>1993-09-10</t>
  </si>
  <si>
    <t>Béja</t>
  </si>
  <si>
    <t>Rue sidi Dniden el kasba Béja</t>
  </si>
  <si>
    <t>béja</t>
  </si>
  <si>
    <t>yasmina.rebai.911@gmail.com</t>
  </si>
  <si>
    <t>Institut Supérieur des Langues Appliquées et Informatique de Béja</t>
  </si>
  <si>
    <t xml:space="preserve"> 255/2016</t>
  </si>
  <si>
    <t>Ben Abdallah</t>
  </si>
  <si>
    <t>Yesmine</t>
  </si>
  <si>
    <t>1994-07-11</t>
  </si>
  <si>
    <t>Route el Ain Km 4.5 avenue des martyrs N°21</t>
  </si>
  <si>
    <t>yesmine.benabdallah94@gmail.com</t>
  </si>
  <si>
    <t>2006-2007</t>
  </si>
  <si>
    <t>1999-2000</t>
  </si>
  <si>
    <t>2002-2003</t>
  </si>
  <si>
    <t xml:space="preserve"> 269/2016</t>
  </si>
  <si>
    <t xml:space="preserve">Amina </t>
  </si>
  <si>
    <t>Fgaier</t>
  </si>
  <si>
    <t>1993-05-16</t>
  </si>
  <si>
    <t>markez el kassas route manzel chaker km 4 elkanzoul BP 139</t>
  </si>
  <si>
    <t>Aminafgaier.93@gmail.com</t>
  </si>
  <si>
    <t>Bien</t>
  </si>
  <si>
    <t>2007-2008</t>
  </si>
  <si>
    <t>2005-2006</t>
  </si>
  <si>
    <t xml:space="preserve">Sfax </t>
  </si>
  <si>
    <t>gabès</t>
  </si>
  <si>
    <t xml:space="preserve"> 363/2016</t>
  </si>
  <si>
    <t>Ben Amar</t>
  </si>
  <si>
    <t>Wafa</t>
  </si>
  <si>
    <t>1981-12-01</t>
  </si>
  <si>
    <t>Etablissement Ben Amar Becha route de Gabès Km 0.5 passage el Amous Zone Industrielle Sidi Selim 3003 sfax</t>
  </si>
  <si>
    <t>wafa81.benamar@yahoo.com</t>
  </si>
  <si>
    <t xml:space="preserve"> 400/2016</t>
  </si>
  <si>
    <t>gouaida</t>
  </si>
  <si>
    <t>moutiaa</t>
  </si>
  <si>
    <t>1993-05-14</t>
  </si>
  <si>
    <t>bir ali ben khalifa</t>
  </si>
  <si>
    <t xml:space="preserve">poste alnajeh PB :54 </t>
  </si>
  <si>
    <t>moutiaagouaida@yahoo.fr</t>
  </si>
  <si>
    <t xml:space="preserve"> 417/2016</t>
  </si>
  <si>
    <t>Sahal</t>
  </si>
  <si>
    <t>Imen</t>
  </si>
  <si>
    <t>1987-07-24</t>
  </si>
  <si>
    <t>Djerba</t>
  </si>
  <si>
    <t>Avenue La_Nassim Zone1 Ajim_Djerba</t>
  </si>
  <si>
    <t>Ajim</t>
  </si>
  <si>
    <t>imen.sahal@gmail.com</t>
  </si>
  <si>
    <t>Nabeul</t>
  </si>
  <si>
    <t>nabeul</t>
  </si>
  <si>
    <t xml:space="preserve"> 457/2016</t>
  </si>
  <si>
    <t>Toumi</t>
  </si>
  <si>
    <t>Sirine</t>
  </si>
  <si>
    <t>1995-02-12</t>
  </si>
  <si>
    <t>Route Sidi Mansour KLM 4 Cité Bourguiba Numero 105</t>
  </si>
  <si>
    <t>sirinetoumi33@yahoo.com</t>
  </si>
  <si>
    <t>ISL Tunis</t>
  </si>
  <si>
    <t>Gabes</t>
  </si>
  <si>
    <t xml:space="preserve"> 625/2016</t>
  </si>
  <si>
    <t>Elleuch</t>
  </si>
  <si>
    <t>1994-09-01</t>
  </si>
  <si>
    <t>route al Mahdia km 5.5 sakkiet eddayer rue Sheikh Makni maison 29 A. 3011 Sfax</t>
  </si>
  <si>
    <t>imenelleuch997@gmail.com</t>
  </si>
  <si>
    <t>Samia</t>
  </si>
  <si>
    <t>ISEA. Kef</t>
  </si>
  <si>
    <t xml:space="preserve"> 696/2016</t>
  </si>
  <si>
    <t>Attoumi</t>
  </si>
  <si>
    <t>Sabrine</t>
  </si>
  <si>
    <t>1994-09-29</t>
  </si>
  <si>
    <t>Avenue Habib Bourguiba Sfax Jbeniana</t>
  </si>
  <si>
    <t>Jbeniana</t>
  </si>
  <si>
    <t>toumi.sabrine29@gmail.com</t>
  </si>
  <si>
    <t>1996-1997</t>
  </si>
  <si>
    <t xml:space="preserve"> 728/2016</t>
  </si>
  <si>
    <t>Ben Messaoud</t>
  </si>
  <si>
    <t>1994-04-24</t>
  </si>
  <si>
    <t>Djbeniana</t>
  </si>
  <si>
    <t>Melloulech, Mahdia</t>
  </si>
  <si>
    <t>Melloulech</t>
  </si>
  <si>
    <t>Imenbenmessaoud94@gmail.com</t>
  </si>
  <si>
    <t>Ahmed</t>
  </si>
  <si>
    <t>1991-1992</t>
  </si>
  <si>
    <t>1993-1994</t>
  </si>
  <si>
    <t>1995-1996</t>
  </si>
  <si>
    <t>Mariem</t>
  </si>
  <si>
    <t xml:space="preserve"> 1299/2016</t>
  </si>
  <si>
    <t>CHAOUACHI</t>
  </si>
  <si>
    <t>Bessem</t>
  </si>
  <si>
    <t>1984-03-03</t>
  </si>
  <si>
    <t>Rue Al halfa, cité Sidi Moussa n° 6, Nabeul 8000</t>
  </si>
  <si>
    <t>chchbesbes@gmail.com</t>
  </si>
  <si>
    <t>Institut supérieur de langues Nabeul</t>
  </si>
  <si>
    <t>kilani</t>
  </si>
  <si>
    <t xml:space="preserve"> 1372/2016</t>
  </si>
  <si>
    <t>aloui</t>
  </si>
  <si>
    <t>abdelwaheb</t>
  </si>
  <si>
    <t>1971-10-17</t>
  </si>
  <si>
    <t>Regueb</t>
  </si>
  <si>
    <t>boite postale 99</t>
  </si>
  <si>
    <t>aluo.alouiabdelwaheb@gmail.com</t>
  </si>
  <si>
    <t xml:space="preserve"> 1395/2016</t>
  </si>
  <si>
    <t>Ikram</t>
  </si>
  <si>
    <t>1994-08-18</t>
  </si>
  <si>
    <t>Avenue Elkornich Chatt Essalem Gabes 6061</t>
  </si>
  <si>
    <t>ekramelwafi@gmail.com</t>
  </si>
  <si>
    <t>Malek</t>
  </si>
  <si>
    <t xml:space="preserve"> 1456/2016</t>
  </si>
  <si>
    <t>Hachicha</t>
  </si>
  <si>
    <t>Nesrine</t>
  </si>
  <si>
    <t>1995-03-07</t>
  </si>
  <si>
    <t>3 rue de tunis, avenue Jamel Abdennasser, sakiet ezzit-Sfax</t>
  </si>
  <si>
    <t>nesrine.hchicha.aiesec@gmail.com</t>
  </si>
  <si>
    <t xml:space="preserve"> 1464/2016</t>
  </si>
  <si>
    <t>amri</t>
  </si>
  <si>
    <t>sofiene</t>
  </si>
  <si>
    <t>1977-01-11</t>
  </si>
  <si>
    <t>beja</t>
  </si>
  <si>
    <t xml:space="preserve">4.cite al hana .rue gammart </t>
  </si>
  <si>
    <t>le kef</t>
  </si>
  <si>
    <t>amrisofiene@yahoo.fr</t>
  </si>
  <si>
    <t>rihab</t>
  </si>
  <si>
    <t xml:space="preserve"> 1593/2016</t>
  </si>
  <si>
    <t>Mnejja</t>
  </si>
  <si>
    <t>Kassem</t>
  </si>
  <si>
    <t>1993-08-10</t>
  </si>
  <si>
    <t>Rue Majida Boulila, immeuble Zafir, 5éme étage, appartement 51, Sfax, Tunisie.</t>
  </si>
  <si>
    <t>mnejja.kassem@gmail.com</t>
  </si>
  <si>
    <t xml:space="preserve"> 1798/2016</t>
  </si>
  <si>
    <t>zrelli</t>
  </si>
  <si>
    <t>nour</t>
  </si>
  <si>
    <t>1994-03-03</t>
  </si>
  <si>
    <t xml:space="preserve"> 1811/2016</t>
  </si>
  <si>
    <t>ben amor</t>
  </si>
  <si>
    <t>imen</t>
  </si>
  <si>
    <t>1991-10-31</t>
  </si>
  <si>
    <t>oudref</t>
  </si>
  <si>
    <t xml:space="preserve">cité 2 Mars </t>
  </si>
  <si>
    <t>agareb</t>
  </si>
  <si>
    <t>imen787@gmail.com</t>
  </si>
  <si>
    <t xml:space="preserve"> 1867/2016</t>
  </si>
  <si>
    <t>Bouhlel</t>
  </si>
  <si>
    <t>Bouhlel Malek</t>
  </si>
  <si>
    <t>1995-01-14</t>
  </si>
  <si>
    <t>Ghomracen</t>
  </si>
  <si>
    <t xml:space="preserve">123 Rue Taieb Mhiri Sakiet Ezzit Sfax </t>
  </si>
  <si>
    <t>malek.bouhlel.1995@gmail.com</t>
  </si>
  <si>
    <t xml:space="preserve"> 2047/2016</t>
  </si>
  <si>
    <t>atay</t>
  </si>
  <si>
    <t>1994-11-29</t>
  </si>
  <si>
    <t>route d'aéroport klm 2.5</t>
  </si>
  <si>
    <t>rihab.atay@gmail.com</t>
  </si>
  <si>
    <t xml:space="preserve"> 2073/2016</t>
  </si>
  <si>
    <t xml:space="preserve">Cherif </t>
  </si>
  <si>
    <t>1994-08-06</t>
  </si>
  <si>
    <t>Rue Majida Bouleila , Avenue Asma bent abi baker n° 430</t>
  </si>
  <si>
    <t>nesrine.cherif.aiesec@gmail.com</t>
  </si>
  <si>
    <t xml:space="preserve"> 2074/2016</t>
  </si>
  <si>
    <t>Bent Ali ben Mohamed Ep Zawak</t>
  </si>
  <si>
    <t>Benyounes</t>
  </si>
  <si>
    <t>1984-04-01</t>
  </si>
  <si>
    <t>Moulares</t>
  </si>
  <si>
    <t>Bureau informatique Alpanda cité de jeunes Gafsa</t>
  </si>
  <si>
    <t>marwa1266@hotmail.fr</t>
  </si>
  <si>
    <t>ISEAH de Gafsa</t>
  </si>
  <si>
    <t xml:space="preserve"> 2097/2016</t>
  </si>
  <si>
    <t xml:space="preserve">Belgacem </t>
  </si>
  <si>
    <t>1980-08-21</t>
  </si>
  <si>
    <t>SKHIRA</t>
  </si>
  <si>
    <t>RUE Lycee AL AHD EL JADID Skhira</t>
  </si>
  <si>
    <t>Skhira</t>
  </si>
  <si>
    <t>gigilamorozo2008@hotmail.com</t>
  </si>
  <si>
    <t xml:space="preserve"> 2193/2016</t>
  </si>
  <si>
    <t>mdawkhi</t>
  </si>
  <si>
    <t>assala</t>
  </si>
  <si>
    <t>1995-01-28</t>
  </si>
  <si>
    <t>14 rue ahmed ben mostapha citée manar kasserine 1200</t>
  </si>
  <si>
    <t>aloves.somuch@live.fr</t>
  </si>
  <si>
    <t xml:space="preserve"> 2319/2016</t>
  </si>
  <si>
    <t>Fourati</t>
  </si>
  <si>
    <t>1995-02-22</t>
  </si>
  <si>
    <t>avenue de la liberté, immeuble elBadr, Sogeem, Sfax, Tunisie 3003</t>
  </si>
  <si>
    <t>fatenfourati997@gmail.com</t>
  </si>
  <si>
    <t xml:space="preserve"> 2417/2016</t>
  </si>
  <si>
    <t>Rhouma</t>
  </si>
  <si>
    <t>1990-11-11</t>
  </si>
  <si>
    <t>207 rue el fekr cite ezdihar gabes</t>
  </si>
  <si>
    <t>samia_rhouma@yahoo.com</t>
  </si>
  <si>
    <t>Moyen,Gen</t>
  </si>
  <si>
    <t>Bonus</t>
  </si>
  <si>
    <t>Malus</t>
  </si>
  <si>
    <t>Score</t>
  </si>
  <si>
    <t xml:space="preserve"> 846/2016</t>
  </si>
  <si>
    <t>bouchnak</t>
  </si>
  <si>
    <t>nawres</t>
  </si>
  <si>
    <t>Avenue Habib Bourguiba_407_ Mahdia</t>
  </si>
  <si>
    <t>bouchnaknawress@gmail.com</t>
  </si>
  <si>
    <t>N° C.I.N.</t>
  </si>
  <si>
    <t>الدراسات الأدبية الإنقليزية</t>
  </si>
  <si>
    <t>MR en Etudes littéraires anglaises</t>
  </si>
  <si>
    <t>Coordinateur:  Pr. GUIRAT Mounir</t>
  </si>
  <si>
    <t>القائمة النهائية للطلبة المقبولين في ماجستير البحث الدراسات الأدبية الإنقليزية 2016/2017</t>
  </si>
  <si>
    <t>Liste Finale des Etudians Acceptées  en MR en Etudes littéraires anglaises 2016/2017</t>
  </si>
  <si>
    <t>08153633</t>
  </si>
  <si>
    <t>09439781</t>
  </si>
  <si>
    <t>09981373</t>
  </si>
  <si>
    <t>09119764</t>
  </si>
  <si>
    <t>06181908</t>
  </si>
  <si>
    <t>08408156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</si>
</sst>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Traditional Arabic"/>
      <family val="1"/>
    </font>
    <font>
      <b/>
      <sz val="10"/>
      <color rgb="FF000000"/>
      <name val="Univers 55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6DF8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49" fontId="1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readingOrder="2"/>
    </xf>
    <xf numFmtId="0" fontId="2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topLeftCell="A13" workbookViewId="0">
      <selection activeCell="AW19" sqref="AW19:AW20"/>
    </sheetView>
  </sheetViews>
  <sheetFormatPr baseColWidth="10" defaultRowHeight="15"/>
  <cols>
    <col min="1" max="1" width="5.85546875" customWidth="1"/>
    <col min="2" max="3" width="10.5703125" customWidth="1"/>
    <col min="5" max="5" width="12" customWidth="1"/>
    <col min="6" max="19" width="0" hidden="1" customWidth="1"/>
    <col min="20" max="20" width="13.28515625" customWidth="1"/>
    <col min="21" max="21" width="16.140625" customWidth="1"/>
    <col min="22" max="38" width="0" hidden="1" customWidth="1"/>
    <col min="39" max="39" width="9.28515625" customWidth="1"/>
    <col min="40" max="46" width="0" hidden="1" customWidth="1"/>
  </cols>
  <sheetData>
    <row r="1" spans="1:46" s="14" customFormat="1" ht="24.75" customHeight="1">
      <c r="A1" s="28" t="s">
        <v>294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46" s="14" customFormat="1" ht="24.75" customHeight="1">
      <c r="A2" s="30" t="s">
        <v>295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46" s="5" customFormat="1" ht="29.1" customHeight="1">
      <c r="A3" s="1" t="s">
        <v>1</v>
      </c>
      <c r="B3" s="1" t="s">
        <v>0</v>
      </c>
      <c r="C3" s="13" t="s">
        <v>293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2" t="s">
        <v>284</v>
      </c>
      <c r="AK3" s="2" t="s">
        <v>285</v>
      </c>
      <c r="AL3" s="2" t="s">
        <v>286</v>
      </c>
      <c r="AM3" s="3" t="s">
        <v>287</v>
      </c>
      <c r="AN3" s="4" t="s">
        <v>34</v>
      </c>
      <c r="AO3" s="4" t="s">
        <v>35</v>
      </c>
      <c r="AP3" s="4"/>
      <c r="AQ3" s="4"/>
      <c r="AR3" s="4"/>
    </row>
    <row r="4" spans="1:46" s="5" customFormat="1" ht="29.1" customHeight="1">
      <c r="A4" s="1">
        <v>1</v>
      </c>
      <c r="B4" s="1" t="s">
        <v>113</v>
      </c>
      <c r="C4" s="1">
        <v>11035090</v>
      </c>
      <c r="D4" s="18" t="s">
        <v>114</v>
      </c>
      <c r="E4" s="1" t="s">
        <v>115</v>
      </c>
      <c r="F4" s="1"/>
      <c r="G4" s="1" t="s">
        <v>116</v>
      </c>
      <c r="H4" s="1" t="s">
        <v>71</v>
      </c>
      <c r="I4" s="1" t="s">
        <v>36</v>
      </c>
      <c r="J4" s="1" t="s">
        <v>54</v>
      </c>
      <c r="K4" s="1" t="s">
        <v>117</v>
      </c>
      <c r="L4" s="1" t="s">
        <v>38</v>
      </c>
      <c r="M4" s="1" t="s">
        <v>71</v>
      </c>
      <c r="N4" s="1" t="s">
        <v>71</v>
      </c>
      <c r="O4" s="1">
        <v>3013</v>
      </c>
      <c r="P4" s="1">
        <v>28103289</v>
      </c>
      <c r="Q4" s="1" t="s">
        <v>118</v>
      </c>
      <c r="R4" s="1">
        <v>2012</v>
      </c>
      <c r="S4" s="1" t="s">
        <v>119</v>
      </c>
      <c r="T4" s="1" t="s">
        <v>74</v>
      </c>
      <c r="U4" s="1" t="s">
        <v>42</v>
      </c>
      <c r="V4" s="1">
        <v>2016</v>
      </c>
      <c r="W4" s="1" t="s">
        <v>43</v>
      </c>
      <c r="X4" s="1">
        <v>14.4</v>
      </c>
      <c r="Y4" s="1">
        <v>1</v>
      </c>
      <c r="Z4" s="1" t="s">
        <v>44</v>
      </c>
      <c r="AA4" s="1">
        <v>13.56</v>
      </c>
      <c r="AB4" s="1">
        <v>1</v>
      </c>
      <c r="AC4" s="1" t="s">
        <v>45</v>
      </c>
      <c r="AD4" s="1">
        <v>11.27</v>
      </c>
      <c r="AE4" s="1">
        <v>1</v>
      </c>
      <c r="AF4" s="1"/>
      <c r="AG4" s="1"/>
      <c r="AH4" s="1"/>
      <c r="AI4" s="1">
        <f t="shared" ref="AI4:AI19" si="0">SUM(V4-R4)-3</f>
        <v>1</v>
      </c>
      <c r="AJ4" s="6">
        <f t="shared" ref="AJ4:AJ21" si="1">SUM(X4+AA4+AD4)/3</f>
        <v>13.076666666666668</v>
      </c>
      <c r="AK4" s="6">
        <f t="shared" ref="AK4:AK19" si="2">SUM(Y4+AB4+AE4)*0.25</f>
        <v>0.75</v>
      </c>
      <c r="AL4" s="6">
        <f t="shared" ref="AL4:AL19" si="3">SUM(AI4*0.25)</f>
        <v>0.25</v>
      </c>
      <c r="AM4" s="3">
        <f t="shared" ref="AM4:AM19" si="4">SUM(AJ4+AK4-AL4)</f>
        <v>13.576666666666668</v>
      </c>
      <c r="AN4" s="7" t="s">
        <v>47</v>
      </c>
      <c r="AO4" s="7" t="s">
        <v>64</v>
      </c>
      <c r="AP4" s="7"/>
      <c r="AQ4" s="7"/>
      <c r="AR4" s="7"/>
      <c r="AS4" s="8"/>
      <c r="AT4" s="8"/>
    </row>
    <row r="5" spans="1:46" s="5" customFormat="1" ht="29.1" customHeight="1">
      <c r="A5" s="1">
        <v>2</v>
      </c>
      <c r="B5" s="1" t="s">
        <v>155</v>
      </c>
      <c r="C5" s="1">
        <v>11044871</v>
      </c>
      <c r="D5" s="18" t="s">
        <v>156</v>
      </c>
      <c r="E5" s="1" t="s">
        <v>139</v>
      </c>
      <c r="F5" s="1"/>
      <c r="G5" s="1" t="s">
        <v>157</v>
      </c>
      <c r="H5" s="1" t="s">
        <v>72</v>
      </c>
      <c r="I5" s="1" t="s">
        <v>36</v>
      </c>
      <c r="J5" s="1" t="s">
        <v>54</v>
      </c>
      <c r="K5" s="1" t="s">
        <v>158</v>
      </c>
      <c r="L5" s="1" t="s">
        <v>38</v>
      </c>
      <c r="M5" s="1" t="s">
        <v>71</v>
      </c>
      <c r="N5" s="1" t="s">
        <v>72</v>
      </c>
      <c r="O5" s="1">
        <v>3011</v>
      </c>
      <c r="P5" s="1">
        <v>28162502</v>
      </c>
      <c r="Q5" s="1" t="s">
        <v>159</v>
      </c>
      <c r="R5" s="1">
        <v>2013</v>
      </c>
      <c r="S5" s="1" t="s">
        <v>48</v>
      </c>
      <c r="T5" s="1" t="s">
        <v>74</v>
      </c>
      <c r="U5" s="1" t="s">
        <v>42</v>
      </c>
      <c r="V5" s="1">
        <v>2016</v>
      </c>
      <c r="W5" s="1" t="s">
        <v>43</v>
      </c>
      <c r="X5" s="1">
        <v>13.33</v>
      </c>
      <c r="Y5" s="1">
        <v>1</v>
      </c>
      <c r="Z5" s="1" t="s">
        <v>44</v>
      </c>
      <c r="AA5" s="1">
        <v>11.8</v>
      </c>
      <c r="AB5" s="1">
        <v>1</v>
      </c>
      <c r="AC5" s="1" t="s">
        <v>45</v>
      </c>
      <c r="AD5" s="1">
        <v>11.81</v>
      </c>
      <c r="AE5" s="1">
        <v>1</v>
      </c>
      <c r="AF5" s="1"/>
      <c r="AG5" s="1"/>
      <c r="AH5" s="1"/>
      <c r="AI5" s="1">
        <f t="shared" si="0"/>
        <v>0</v>
      </c>
      <c r="AJ5" s="6">
        <f t="shared" si="1"/>
        <v>12.313333333333334</v>
      </c>
      <c r="AK5" s="6">
        <f t="shared" si="2"/>
        <v>0.75</v>
      </c>
      <c r="AL5" s="6">
        <f t="shared" si="3"/>
        <v>0</v>
      </c>
      <c r="AM5" s="3">
        <f t="shared" si="4"/>
        <v>13.063333333333334</v>
      </c>
      <c r="AN5" s="7" t="s">
        <v>47</v>
      </c>
      <c r="AO5" s="7" t="s">
        <v>64</v>
      </c>
      <c r="AP5" s="7"/>
      <c r="AQ5" s="7"/>
      <c r="AR5" s="7"/>
      <c r="AS5" s="8"/>
      <c r="AT5" s="8"/>
    </row>
    <row r="6" spans="1:46" s="5" customFormat="1" ht="29.1" customHeight="1">
      <c r="A6" s="1">
        <v>3</v>
      </c>
      <c r="B6" s="1" t="s">
        <v>274</v>
      </c>
      <c r="C6" s="1">
        <v>11055891</v>
      </c>
      <c r="D6" s="18" t="s">
        <v>275</v>
      </c>
      <c r="E6" s="1" t="s">
        <v>84</v>
      </c>
      <c r="F6" s="1" t="s">
        <v>275</v>
      </c>
      <c r="G6" s="1" t="s">
        <v>276</v>
      </c>
      <c r="H6" s="1" t="s">
        <v>72</v>
      </c>
      <c r="I6" s="1" t="s">
        <v>36</v>
      </c>
      <c r="J6" s="1" t="s">
        <v>54</v>
      </c>
      <c r="K6" s="1" t="s">
        <v>277</v>
      </c>
      <c r="L6" s="1" t="s">
        <v>38</v>
      </c>
      <c r="M6" s="1" t="s">
        <v>71</v>
      </c>
      <c r="N6" s="1" t="s">
        <v>72</v>
      </c>
      <c r="O6" s="1">
        <v>3003</v>
      </c>
      <c r="P6" s="1">
        <v>23197500</v>
      </c>
      <c r="Q6" s="1" t="s">
        <v>278</v>
      </c>
      <c r="R6" s="1">
        <v>2013</v>
      </c>
      <c r="S6" s="1" t="s">
        <v>40</v>
      </c>
      <c r="T6" s="1" t="s">
        <v>74</v>
      </c>
      <c r="U6" s="1" t="s">
        <v>42</v>
      </c>
      <c r="V6" s="1">
        <v>2016</v>
      </c>
      <c r="W6" s="1" t="s">
        <v>43</v>
      </c>
      <c r="X6" s="1">
        <v>13.3</v>
      </c>
      <c r="Y6" s="1">
        <v>1</v>
      </c>
      <c r="Z6" s="1" t="s">
        <v>44</v>
      </c>
      <c r="AA6" s="1">
        <v>11.16</v>
      </c>
      <c r="AB6" s="1">
        <v>1</v>
      </c>
      <c r="AC6" s="1" t="s">
        <v>45</v>
      </c>
      <c r="AD6" s="1">
        <v>11.45</v>
      </c>
      <c r="AE6" s="1">
        <v>1</v>
      </c>
      <c r="AF6" s="1"/>
      <c r="AG6" s="1"/>
      <c r="AH6" s="1"/>
      <c r="AI6" s="1">
        <f t="shared" si="0"/>
        <v>0</v>
      </c>
      <c r="AJ6" s="6">
        <f t="shared" si="1"/>
        <v>11.969999999999999</v>
      </c>
      <c r="AK6" s="6">
        <f t="shared" si="2"/>
        <v>0.75</v>
      </c>
      <c r="AL6" s="6">
        <f t="shared" si="3"/>
        <v>0</v>
      </c>
      <c r="AM6" s="3">
        <f t="shared" si="4"/>
        <v>12.719999999999999</v>
      </c>
      <c r="AN6" s="7" t="s">
        <v>47</v>
      </c>
      <c r="AO6" s="7" t="s">
        <v>53</v>
      </c>
      <c r="AP6" s="7"/>
      <c r="AQ6" s="7"/>
      <c r="AR6" s="7"/>
      <c r="AS6" s="8"/>
      <c r="AT6" s="8"/>
    </row>
    <row r="7" spans="1:46" s="5" customFormat="1" ht="29.1" customHeight="1">
      <c r="A7" s="1">
        <v>4</v>
      </c>
      <c r="B7" s="1" t="s">
        <v>236</v>
      </c>
      <c r="C7" s="1">
        <v>11054862</v>
      </c>
      <c r="D7" s="18" t="s">
        <v>237</v>
      </c>
      <c r="E7" s="1" t="s">
        <v>202</v>
      </c>
      <c r="F7" s="1" t="s">
        <v>238</v>
      </c>
      <c r="G7" s="1" t="s">
        <v>239</v>
      </c>
      <c r="H7" s="1" t="s">
        <v>240</v>
      </c>
      <c r="I7" s="1" t="s">
        <v>36</v>
      </c>
      <c r="J7" s="1" t="s">
        <v>54</v>
      </c>
      <c r="K7" s="1" t="s">
        <v>241</v>
      </c>
      <c r="L7" s="1" t="s">
        <v>38</v>
      </c>
      <c r="M7" s="1" t="s">
        <v>71</v>
      </c>
      <c r="N7" s="1" t="s">
        <v>122</v>
      </c>
      <c r="O7" s="1">
        <v>3021</v>
      </c>
      <c r="P7" s="1">
        <v>21336640</v>
      </c>
      <c r="Q7" s="1" t="s">
        <v>242</v>
      </c>
      <c r="R7" s="1">
        <v>2013</v>
      </c>
      <c r="S7" s="1" t="s">
        <v>40</v>
      </c>
      <c r="T7" s="1" t="s">
        <v>74</v>
      </c>
      <c r="U7" s="1" t="s">
        <v>42</v>
      </c>
      <c r="V7" s="1">
        <v>2016</v>
      </c>
      <c r="W7" s="1" t="s">
        <v>43</v>
      </c>
      <c r="X7" s="1">
        <v>11.73</v>
      </c>
      <c r="Y7" s="1">
        <v>1</v>
      </c>
      <c r="Z7" s="1" t="s">
        <v>44</v>
      </c>
      <c r="AA7" s="1">
        <v>12.02</v>
      </c>
      <c r="AB7" s="1">
        <v>1</v>
      </c>
      <c r="AC7" s="1" t="s">
        <v>45</v>
      </c>
      <c r="AD7" s="1">
        <v>11.91</v>
      </c>
      <c r="AE7" s="1">
        <v>1</v>
      </c>
      <c r="AF7" s="1"/>
      <c r="AG7" s="1"/>
      <c r="AH7" s="1"/>
      <c r="AI7" s="1">
        <f t="shared" si="0"/>
        <v>0</v>
      </c>
      <c r="AJ7" s="6">
        <f t="shared" si="1"/>
        <v>11.886666666666665</v>
      </c>
      <c r="AK7" s="6">
        <f t="shared" si="2"/>
        <v>0.75</v>
      </c>
      <c r="AL7" s="6">
        <f t="shared" si="3"/>
        <v>0</v>
      </c>
      <c r="AM7" s="3">
        <f t="shared" si="4"/>
        <v>12.636666666666665</v>
      </c>
      <c r="AN7" s="7" t="s">
        <v>47</v>
      </c>
      <c r="AO7" s="7" t="s">
        <v>57</v>
      </c>
      <c r="AP7" s="7"/>
      <c r="AQ7" s="7"/>
      <c r="AR7" s="7"/>
      <c r="AS7" s="8"/>
      <c r="AT7" s="8"/>
    </row>
    <row r="8" spans="1:46" s="5" customFormat="1" ht="29.1" customHeight="1">
      <c r="A8" s="1">
        <v>5</v>
      </c>
      <c r="B8" s="1" t="s">
        <v>162</v>
      </c>
      <c r="C8" s="1">
        <v>11052361</v>
      </c>
      <c r="D8" s="18" t="s">
        <v>163</v>
      </c>
      <c r="E8" s="1" t="s">
        <v>164</v>
      </c>
      <c r="F8" s="1"/>
      <c r="G8" s="1" t="s">
        <v>165</v>
      </c>
      <c r="H8" s="1" t="s">
        <v>72</v>
      </c>
      <c r="I8" s="1" t="s">
        <v>36</v>
      </c>
      <c r="J8" s="1" t="s">
        <v>54</v>
      </c>
      <c r="K8" s="1" t="s">
        <v>166</v>
      </c>
      <c r="L8" s="1" t="s">
        <v>38</v>
      </c>
      <c r="M8" s="1" t="s">
        <v>71</v>
      </c>
      <c r="N8" s="1" t="s">
        <v>167</v>
      </c>
      <c r="O8" s="1">
        <v>3080</v>
      </c>
      <c r="P8" s="1">
        <v>55636340</v>
      </c>
      <c r="Q8" s="1" t="s">
        <v>168</v>
      </c>
      <c r="R8" s="1">
        <v>2013</v>
      </c>
      <c r="S8" s="1" t="s">
        <v>48</v>
      </c>
      <c r="T8" s="1" t="s">
        <v>74</v>
      </c>
      <c r="U8" s="1" t="s">
        <v>42</v>
      </c>
      <c r="V8" s="1">
        <v>2016</v>
      </c>
      <c r="W8" s="1" t="s">
        <v>43</v>
      </c>
      <c r="X8" s="1">
        <v>12.92</v>
      </c>
      <c r="Y8" s="1">
        <v>1</v>
      </c>
      <c r="Z8" s="1" t="s">
        <v>44</v>
      </c>
      <c r="AA8" s="1">
        <v>11.58</v>
      </c>
      <c r="AB8" s="1">
        <v>1</v>
      </c>
      <c r="AC8" s="1" t="s">
        <v>45</v>
      </c>
      <c r="AD8" s="1">
        <v>10.91</v>
      </c>
      <c r="AE8" s="1">
        <v>1</v>
      </c>
      <c r="AF8" s="1"/>
      <c r="AG8" s="1"/>
      <c r="AH8" s="1"/>
      <c r="AI8" s="1">
        <f t="shared" si="0"/>
        <v>0</v>
      </c>
      <c r="AJ8" s="6">
        <f t="shared" si="1"/>
        <v>11.803333333333333</v>
      </c>
      <c r="AK8" s="6">
        <f t="shared" si="2"/>
        <v>0.75</v>
      </c>
      <c r="AL8" s="6">
        <f t="shared" si="3"/>
        <v>0</v>
      </c>
      <c r="AM8" s="3">
        <f t="shared" si="4"/>
        <v>12.553333333333333</v>
      </c>
      <c r="AN8" s="7" t="s">
        <v>47</v>
      </c>
      <c r="AO8" s="7" t="s">
        <v>64</v>
      </c>
      <c r="AP8" s="7"/>
      <c r="AQ8" s="7"/>
      <c r="AR8" s="7"/>
      <c r="AS8" s="8"/>
      <c r="AT8" s="8"/>
    </row>
    <row r="9" spans="1:46" s="5" customFormat="1" ht="29.1" customHeight="1">
      <c r="A9" s="1">
        <v>6</v>
      </c>
      <c r="B9" s="1" t="s">
        <v>268</v>
      </c>
      <c r="C9" s="1">
        <v>12656464</v>
      </c>
      <c r="D9" s="18" t="s">
        <v>269</v>
      </c>
      <c r="E9" s="1" t="s">
        <v>270</v>
      </c>
      <c r="F9" s="1"/>
      <c r="G9" s="1" t="s">
        <v>271</v>
      </c>
      <c r="H9" s="1" t="s">
        <v>86</v>
      </c>
      <c r="I9" s="1" t="s">
        <v>36</v>
      </c>
      <c r="J9" s="1" t="s">
        <v>54</v>
      </c>
      <c r="K9" s="1" t="s">
        <v>272</v>
      </c>
      <c r="L9" s="1" t="s">
        <v>38</v>
      </c>
      <c r="M9" s="1" t="s">
        <v>86</v>
      </c>
      <c r="N9" s="1" t="s">
        <v>86</v>
      </c>
      <c r="O9" s="1">
        <v>1200</v>
      </c>
      <c r="P9" s="1">
        <v>95622309</v>
      </c>
      <c r="Q9" s="1" t="s">
        <v>273</v>
      </c>
      <c r="R9" s="1">
        <v>2013</v>
      </c>
      <c r="S9" s="1" t="s">
        <v>48</v>
      </c>
      <c r="T9" s="1" t="s">
        <v>74</v>
      </c>
      <c r="U9" s="1" t="s">
        <v>42</v>
      </c>
      <c r="V9" s="1">
        <v>2016</v>
      </c>
      <c r="W9" s="1" t="s">
        <v>43</v>
      </c>
      <c r="X9" s="1">
        <v>11.9</v>
      </c>
      <c r="Y9" s="1">
        <v>1</v>
      </c>
      <c r="Z9" s="1" t="s">
        <v>44</v>
      </c>
      <c r="AA9" s="1">
        <v>12.1</v>
      </c>
      <c r="AB9" s="1">
        <v>1</v>
      </c>
      <c r="AC9" s="1" t="s">
        <v>45</v>
      </c>
      <c r="AD9" s="1">
        <v>10.3</v>
      </c>
      <c r="AE9" s="1">
        <v>1</v>
      </c>
      <c r="AF9" s="1"/>
      <c r="AG9" s="1"/>
      <c r="AH9" s="1"/>
      <c r="AI9" s="1">
        <f t="shared" si="0"/>
        <v>0</v>
      </c>
      <c r="AJ9" s="6">
        <f t="shared" si="1"/>
        <v>11.433333333333332</v>
      </c>
      <c r="AK9" s="6">
        <f t="shared" si="2"/>
        <v>0.75</v>
      </c>
      <c r="AL9" s="6">
        <f t="shared" si="3"/>
        <v>0</v>
      </c>
      <c r="AM9" s="3">
        <f t="shared" si="4"/>
        <v>12.183333333333332</v>
      </c>
      <c r="AN9" s="7" t="s">
        <v>47</v>
      </c>
      <c r="AO9" s="7" t="s">
        <v>46</v>
      </c>
      <c r="AP9" s="7"/>
      <c r="AQ9" s="7"/>
      <c r="AR9" s="7"/>
      <c r="AS9" s="8"/>
      <c r="AT9" s="8"/>
    </row>
    <row r="10" spans="1:46" s="5" customFormat="1" ht="29.1" customHeight="1">
      <c r="A10" s="1">
        <v>7</v>
      </c>
      <c r="B10" s="1" t="s">
        <v>218</v>
      </c>
      <c r="C10" s="1">
        <v>11037306</v>
      </c>
      <c r="D10" s="18" t="s">
        <v>219</v>
      </c>
      <c r="E10" s="1" t="s">
        <v>220</v>
      </c>
      <c r="F10" s="1"/>
      <c r="G10" s="1" t="s">
        <v>221</v>
      </c>
      <c r="H10" s="1" t="s">
        <v>72</v>
      </c>
      <c r="I10" s="1" t="s">
        <v>36</v>
      </c>
      <c r="J10" s="1" t="s">
        <v>37</v>
      </c>
      <c r="K10" s="1" t="s">
        <v>222</v>
      </c>
      <c r="L10" s="1" t="s">
        <v>38</v>
      </c>
      <c r="M10" s="1" t="s">
        <v>71</v>
      </c>
      <c r="N10" s="1" t="s">
        <v>72</v>
      </c>
      <c r="O10" s="1">
        <v>3062</v>
      </c>
      <c r="P10" s="1">
        <v>21465430</v>
      </c>
      <c r="Q10" s="1" t="s">
        <v>223</v>
      </c>
      <c r="R10" s="1">
        <v>2012</v>
      </c>
      <c r="S10" s="1" t="s">
        <v>40</v>
      </c>
      <c r="T10" s="1" t="s">
        <v>74</v>
      </c>
      <c r="U10" s="1" t="s">
        <v>42</v>
      </c>
      <c r="V10" s="1">
        <v>2016</v>
      </c>
      <c r="W10" s="1" t="s">
        <v>43</v>
      </c>
      <c r="X10" s="1">
        <v>10.58</v>
      </c>
      <c r="Y10" s="1">
        <v>1</v>
      </c>
      <c r="Z10" s="1" t="s">
        <v>44</v>
      </c>
      <c r="AA10" s="1">
        <v>11.8</v>
      </c>
      <c r="AB10" s="1">
        <v>1</v>
      </c>
      <c r="AC10" s="1" t="s">
        <v>45</v>
      </c>
      <c r="AD10" s="1">
        <v>12.51</v>
      </c>
      <c r="AE10" s="1">
        <v>1</v>
      </c>
      <c r="AF10" s="1"/>
      <c r="AG10" s="1"/>
      <c r="AH10" s="1"/>
      <c r="AI10" s="1">
        <f t="shared" si="0"/>
        <v>1</v>
      </c>
      <c r="AJ10" s="6">
        <f t="shared" si="1"/>
        <v>11.63</v>
      </c>
      <c r="AK10" s="6">
        <f t="shared" si="2"/>
        <v>0.75</v>
      </c>
      <c r="AL10" s="6">
        <f t="shared" si="3"/>
        <v>0.25</v>
      </c>
      <c r="AM10" s="3">
        <f t="shared" si="4"/>
        <v>12.13</v>
      </c>
      <c r="AN10" s="7" t="s">
        <v>47</v>
      </c>
      <c r="AO10" s="7" t="s">
        <v>46</v>
      </c>
      <c r="AP10" s="7"/>
      <c r="AQ10" s="7"/>
      <c r="AR10" s="7"/>
      <c r="AS10" s="8"/>
      <c r="AT10" s="8"/>
    </row>
    <row r="11" spans="1:46" s="5" customFormat="1" ht="29.1" customHeight="1">
      <c r="A11" s="1">
        <v>8</v>
      </c>
      <c r="B11" s="1" t="s">
        <v>124</v>
      </c>
      <c r="C11" s="1">
        <v>8153633</v>
      </c>
      <c r="D11" s="18" t="s">
        <v>125</v>
      </c>
      <c r="E11" s="1" t="s">
        <v>126</v>
      </c>
      <c r="F11" s="1"/>
      <c r="G11" s="1" t="s">
        <v>127</v>
      </c>
      <c r="H11" s="1" t="s">
        <v>71</v>
      </c>
      <c r="I11" s="1" t="s">
        <v>36</v>
      </c>
      <c r="J11" s="1" t="s">
        <v>54</v>
      </c>
      <c r="K11" s="1" t="s">
        <v>128</v>
      </c>
      <c r="L11" s="1" t="s">
        <v>38</v>
      </c>
      <c r="M11" s="1" t="s">
        <v>71</v>
      </c>
      <c r="N11" s="1" t="s">
        <v>71</v>
      </c>
      <c r="O11" s="1">
        <v>3003</v>
      </c>
      <c r="P11" s="1">
        <v>21886794</v>
      </c>
      <c r="Q11" s="1" t="s">
        <v>129</v>
      </c>
      <c r="R11" s="1">
        <v>2013</v>
      </c>
      <c r="S11" s="1" t="s">
        <v>48</v>
      </c>
      <c r="T11" s="1" t="s">
        <v>74</v>
      </c>
      <c r="U11" s="1" t="s">
        <v>42</v>
      </c>
      <c r="V11" s="1">
        <v>2016</v>
      </c>
      <c r="W11" s="1" t="s">
        <v>43</v>
      </c>
      <c r="X11" s="1">
        <v>12.43</v>
      </c>
      <c r="Y11" s="1">
        <v>1</v>
      </c>
      <c r="Z11" s="1" t="s">
        <v>44</v>
      </c>
      <c r="AA11" s="1">
        <v>10.62</v>
      </c>
      <c r="AB11" s="1">
        <v>1</v>
      </c>
      <c r="AC11" s="1" t="s">
        <v>45</v>
      </c>
      <c r="AD11" s="1">
        <v>10.55</v>
      </c>
      <c r="AE11" s="1">
        <v>1</v>
      </c>
      <c r="AF11" s="1"/>
      <c r="AG11" s="1"/>
      <c r="AH11" s="1"/>
      <c r="AI11" s="1">
        <f t="shared" si="0"/>
        <v>0</v>
      </c>
      <c r="AJ11" s="6">
        <f t="shared" si="1"/>
        <v>11.199999999999998</v>
      </c>
      <c r="AK11" s="6">
        <f t="shared" si="2"/>
        <v>0.75</v>
      </c>
      <c r="AL11" s="6">
        <f t="shared" si="3"/>
        <v>0</v>
      </c>
      <c r="AM11" s="3">
        <f t="shared" si="4"/>
        <v>11.949999999999998</v>
      </c>
      <c r="AN11" s="7" t="s">
        <v>47</v>
      </c>
      <c r="AO11" s="7" t="s">
        <v>64</v>
      </c>
      <c r="AP11" s="7"/>
      <c r="AQ11" s="7"/>
      <c r="AR11" s="7"/>
      <c r="AS11" s="8"/>
      <c r="AT11" s="8"/>
    </row>
    <row r="12" spans="1:46" s="5" customFormat="1" ht="29.1" customHeight="1">
      <c r="A12" s="1">
        <v>9</v>
      </c>
      <c r="B12" s="1" t="s">
        <v>228</v>
      </c>
      <c r="C12" s="1">
        <v>13214451</v>
      </c>
      <c r="D12" s="18" t="s">
        <v>229</v>
      </c>
      <c r="E12" s="1" t="s">
        <v>230</v>
      </c>
      <c r="F12" s="1"/>
      <c r="G12" s="1" t="s">
        <v>231</v>
      </c>
      <c r="H12" s="1" t="s">
        <v>232</v>
      </c>
      <c r="I12" s="1" t="s">
        <v>36</v>
      </c>
      <c r="J12" s="1" t="s">
        <v>54</v>
      </c>
      <c r="K12" s="1" t="s">
        <v>233</v>
      </c>
      <c r="L12" s="1" t="s">
        <v>38</v>
      </c>
      <c r="M12" s="1" t="s">
        <v>71</v>
      </c>
      <c r="N12" s="1" t="s">
        <v>234</v>
      </c>
      <c r="O12" s="1">
        <v>3030</v>
      </c>
      <c r="P12" s="1">
        <v>94166585</v>
      </c>
      <c r="Q12" s="1" t="s">
        <v>235</v>
      </c>
      <c r="R12" s="1">
        <v>2010</v>
      </c>
      <c r="S12" s="1" t="s">
        <v>119</v>
      </c>
      <c r="T12" s="1" t="s">
        <v>74</v>
      </c>
      <c r="U12" s="1" t="s">
        <v>42</v>
      </c>
      <c r="V12" s="1">
        <v>2013</v>
      </c>
      <c r="W12" s="1" t="s">
        <v>51</v>
      </c>
      <c r="X12" s="1">
        <v>13.06</v>
      </c>
      <c r="Y12" s="1">
        <v>1</v>
      </c>
      <c r="Z12" s="1" t="s">
        <v>52</v>
      </c>
      <c r="AA12" s="1">
        <v>10.98</v>
      </c>
      <c r="AB12" s="1">
        <v>1</v>
      </c>
      <c r="AC12" s="1" t="s">
        <v>85</v>
      </c>
      <c r="AD12" s="1">
        <v>10.26</v>
      </c>
      <c r="AE12" s="1">
        <v>0</v>
      </c>
      <c r="AF12" s="1"/>
      <c r="AG12" s="1"/>
      <c r="AH12" s="1"/>
      <c r="AI12" s="1">
        <f t="shared" si="0"/>
        <v>0</v>
      </c>
      <c r="AJ12" s="6">
        <f t="shared" si="1"/>
        <v>11.433333333333332</v>
      </c>
      <c r="AK12" s="6">
        <f t="shared" si="2"/>
        <v>0.5</v>
      </c>
      <c r="AL12" s="6">
        <f t="shared" si="3"/>
        <v>0</v>
      </c>
      <c r="AM12" s="3">
        <f t="shared" si="4"/>
        <v>11.933333333333332</v>
      </c>
      <c r="AN12" s="7" t="s">
        <v>47</v>
      </c>
      <c r="AO12" s="7" t="s">
        <v>64</v>
      </c>
      <c r="AP12" s="7"/>
      <c r="AQ12" s="7"/>
      <c r="AR12" s="7"/>
      <c r="AS12" s="8"/>
      <c r="AT12" s="8"/>
    </row>
    <row r="13" spans="1:46" s="5" customFormat="1" ht="29.1" customHeight="1">
      <c r="A13" s="1">
        <v>10</v>
      </c>
      <c r="B13" s="1" t="s">
        <v>104</v>
      </c>
      <c r="C13" s="1">
        <v>11052579</v>
      </c>
      <c r="D13" s="18" t="s">
        <v>105</v>
      </c>
      <c r="E13" s="1" t="s">
        <v>106</v>
      </c>
      <c r="F13" s="1" t="s">
        <v>105</v>
      </c>
      <c r="G13" s="1" t="s">
        <v>107</v>
      </c>
      <c r="H13" s="1" t="s">
        <v>72</v>
      </c>
      <c r="I13" s="1" t="s">
        <v>36</v>
      </c>
      <c r="J13" s="1" t="s">
        <v>54</v>
      </c>
      <c r="K13" s="1" t="s">
        <v>108</v>
      </c>
      <c r="L13" s="1" t="s">
        <v>38</v>
      </c>
      <c r="M13" s="1" t="s">
        <v>71</v>
      </c>
      <c r="N13" s="1" t="s">
        <v>72</v>
      </c>
      <c r="O13" s="1">
        <v>3042</v>
      </c>
      <c r="P13" s="1">
        <v>53475991</v>
      </c>
      <c r="Q13" s="1" t="s">
        <v>109</v>
      </c>
      <c r="R13" s="1">
        <v>2013</v>
      </c>
      <c r="S13" s="1" t="s">
        <v>40</v>
      </c>
      <c r="T13" s="1" t="s">
        <v>74</v>
      </c>
      <c r="U13" s="1" t="s">
        <v>42</v>
      </c>
      <c r="V13" s="1">
        <v>2016</v>
      </c>
      <c r="W13" s="1" t="s">
        <v>43</v>
      </c>
      <c r="X13" s="1">
        <v>12.42</v>
      </c>
      <c r="Y13" s="1">
        <v>1</v>
      </c>
      <c r="Z13" s="1" t="s">
        <v>44</v>
      </c>
      <c r="AA13" s="1">
        <v>11.03</v>
      </c>
      <c r="AB13" s="1">
        <v>1</v>
      </c>
      <c r="AC13" s="1" t="s">
        <v>45</v>
      </c>
      <c r="AD13" s="1">
        <v>10</v>
      </c>
      <c r="AE13" s="1">
        <v>1</v>
      </c>
      <c r="AF13" s="1"/>
      <c r="AG13" s="1"/>
      <c r="AH13" s="1"/>
      <c r="AI13" s="1">
        <f t="shared" si="0"/>
        <v>0</v>
      </c>
      <c r="AJ13" s="6">
        <f t="shared" si="1"/>
        <v>11.15</v>
      </c>
      <c r="AK13" s="6">
        <f t="shared" si="2"/>
        <v>0.75</v>
      </c>
      <c r="AL13" s="6">
        <f t="shared" si="3"/>
        <v>0</v>
      </c>
      <c r="AM13" s="3">
        <f t="shared" si="4"/>
        <v>11.9</v>
      </c>
      <c r="AN13" s="7" t="s">
        <v>47</v>
      </c>
      <c r="AO13" s="7" t="s">
        <v>53</v>
      </c>
      <c r="AP13" s="7"/>
      <c r="AQ13" s="7"/>
      <c r="AR13" s="7"/>
      <c r="AS13" s="8"/>
      <c r="AT13" s="8"/>
    </row>
    <row r="14" spans="1:46" s="5" customFormat="1" ht="29.1" customHeight="1">
      <c r="A14" s="1">
        <v>11</v>
      </c>
      <c r="B14" s="1" t="s">
        <v>89</v>
      </c>
      <c r="C14" s="1">
        <v>11053844</v>
      </c>
      <c r="D14" s="18" t="s">
        <v>90</v>
      </c>
      <c r="E14" s="1" t="s">
        <v>91</v>
      </c>
      <c r="F14" s="1"/>
      <c r="G14" s="1" t="s">
        <v>87</v>
      </c>
      <c r="H14" s="1" t="s">
        <v>92</v>
      </c>
      <c r="I14" s="1" t="s">
        <v>36</v>
      </c>
      <c r="J14" s="1" t="s">
        <v>37</v>
      </c>
      <c r="K14" s="1" t="s">
        <v>93</v>
      </c>
      <c r="L14" s="1" t="s">
        <v>38</v>
      </c>
      <c r="M14" s="1" t="s">
        <v>71</v>
      </c>
      <c r="N14" s="1" t="s">
        <v>72</v>
      </c>
      <c r="O14" s="1">
        <v>3041</v>
      </c>
      <c r="P14" s="1">
        <v>58642656</v>
      </c>
      <c r="Q14" s="1" t="s">
        <v>94</v>
      </c>
      <c r="R14" s="1">
        <v>2013</v>
      </c>
      <c r="S14" s="1" t="s">
        <v>48</v>
      </c>
      <c r="T14" s="1" t="s">
        <v>74</v>
      </c>
      <c r="U14" s="1" t="s">
        <v>42</v>
      </c>
      <c r="V14" s="1">
        <v>2016</v>
      </c>
      <c r="W14" s="1" t="s">
        <v>43</v>
      </c>
      <c r="X14" s="1">
        <v>11.73</v>
      </c>
      <c r="Y14" s="1">
        <v>1</v>
      </c>
      <c r="Z14" s="1" t="s">
        <v>44</v>
      </c>
      <c r="AA14" s="1">
        <v>11.19</v>
      </c>
      <c r="AB14" s="1">
        <v>1</v>
      </c>
      <c r="AC14" s="1" t="s">
        <v>45</v>
      </c>
      <c r="AD14" s="1">
        <v>10.45</v>
      </c>
      <c r="AE14" s="1">
        <v>1</v>
      </c>
      <c r="AF14" s="1"/>
      <c r="AG14" s="1"/>
      <c r="AH14" s="1"/>
      <c r="AI14" s="1">
        <f t="shared" si="0"/>
        <v>0</v>
      </c>
      <c r="AJ14" s="6">
        <f t="shared" si="1"/>
        <v>11.123333333333335</v>
      </c>
      <c r="AK14" s="6">
        <f t="shared" si="2"/>
        <v>0.75</v>
      </c>
      <c r="AL14" s="6">
        <f t="shared" si="3"/>
        <v>0</v>
      </c>
      <c r="AM14" s="3">
        <f t="shared" si="4"/>
        <v>11.873333333333335</v>
      </c>
      <c r="AN14" s="7" t="s">
        <v>47</v>
      </c>
      <c r="AO14" s="7" t="s">
        <v>57</v>
      </c>
      <c r="AP14" s="7"/>
      <c r="AQ14" s="7"/>
      <c r="AR14" s="7"/>
      <c r="AS14" s="8"/>
      <c r="AT14" s="8"/>
    </row>
    <row r="15" spans="1:46" s="5" customFormat="1" ht="29.1" customHeight="1">
      <c r="A15" s="1">
        <v>12</v>
      </c>
      <c r="B15" s="1" t="s">
        <v>76</v>
      </c>
      <c r="C15" s="1">
        <v>14229214</v>
      </c>
      <c r="D15" s="18" t="s">
        <v>77</v>
      </c>
      <c r="E15" s="1" t="s">
        <v>78</v>
      </c>
      <c r="F15" s="1"/>
      <c r="G15" s="1" t="s">
        <v>79</v>
      </c>
      <c r="H15" s="1" t="s">
        <v>80</v>
      </c>
      <c r="I15" s="1" t="s">
        <v>36</v>
      </c>
      <c r="J15" s="1" t="s">
        <v>54</v>
      </c>
      <c r="K15" s="1" t="s">
        <v>81</v>
      </c>
      <c r="L15" s="1" t="s">
        <v>38</v>
      </c>
      <c r="M15" s="1" t="s">
        <v>39</v>
      </c>
      <c r="N15" s="1" t="s">
        <v>82</v>
      </c>
      <c r="O15" s="1">
        <v>9170</v>
      </c>
      <c r="P15" s="1">
        <v>40606452</v>
      </c>
      <c r="Q15" s="1" t="s">
        <v>83</v>
      </c>
      <c r="R15" s="1">
        <v>2012</v>
      </c>
      <c r="S15" s="1" t="s">
        <v>48</v>
      </c>
      <c r="T15" s="1" t="s">
        <v>74</v>
      </c>
      <c r="U15" s="1" t="s">
        <v>42</v>
      </c>
      <c r="V15" s="1">
        <v>2016</v>
      </c>
      <c r="W15" s="1" t="s">
        <v>43</v>
      </c>
      <c r="X15" s="1">
        <v>11.83</v>
      </c>
      <c r="Y15" s="1">
        <v>1</v>
      </c>
      <c r="Z15" s="1" t="s">
        <v>44</v>
      </c>
      <c r="AA15" s="1">
        <v>10.67</v>
      </c>
      <c r="AB15" s="1">
        <v>1</v>
      </c>
      <c r="AC15" s="1" t="s">
        <v>45</v>
      </c>
      <c r="AD15" s="1">
        <v>11.28</v>
      </c>
      <c r="AE15" s="1">
        <v>1</v>
      </c>
      <c r="AF15" s="1"/>
      <c r="AG15" s="1"/>
      <c r="AH15" s="1"/>
      <c r="AI15" s="1">
        <f t="shared" si="0"/>
        <v>1</v>
      </c>
      <c r="AJ15" s="6">
        <f t="shared" si="1"/>
        <v>11.26</v>
      </c>
      <c r="AK15" s="6">
        <f t="shared" si="2"/>
        <v>0.75</v>
      </c>
      <c r="AL15" s="6">
        <f t="shared" si="3"/>
        <v>0.25</v>
      </c>
      <c r="AM15" s="3">
        <f t="shared" si="4"/>
        <v>11.76</v>
      </c>
      <c r="AN15" s="7" t="s">
        <v>47</v>
      </c>
      <c r="AO15" s="7"/>
      <c r="AP15" s="7"/>
      <c r="AQ15" s="7"/>
      <c r="AR15" s="7"/>
      <c r="AS15" s="8"/>
      <c r="AT15" s="8"/>
    </row>
    <row r="16" spans="1:46" s="5" customFormat="1" ht="29.1" customHeight="1">
      <c r="A16" s="1">
        <v>13</v>
      </c>
      <c r="B16" s="1" t="s">
        <v>203</v>
      </c>
      <c r="C16" s="1">
        <v>11052500</v>
      </c>
      <c r="D16" s="18" t="s">
        <v>204</v>
      </c>
      <c r="E16" s="1" t="s">
        <v>205</v>
      </c>
      <c r="F16" s="1"/>
      <c r="G16" s="1" t="s">
        <v>206</v>
      </c>
      <c r="H16" s="1" t="s">
        <v>72</v>
      </c>
      <c r="I16" s="1" t="s">
        <v>36</v>
      </c>
      <c r="J16" s="1" t="s">
        <v>54</v>
      </c>
      <c r="K16" s="1" t="s">
        <v>207</v>
      </c>
      <c r="L16" s="1" t="s">
        <v>38</v>
      </c>
      <c r="M16" s="1" t="s">
        <v>71</v>
      </c>
      <c r="N16" s="1" t="s">
        <v>71</v>
      </c>
      <c r="O16" s="1">
        <v>3021</v>
      </c>
      <c r="P16" s="1">
        <v>29393140</v>
      </c>
      <c r="Q16" s="1" t="s">
        <v>208</v>
      </c>
      <c r="R16" s="1">
        <v>2013</v>
      </c>
      <c r="S16" s="1" t="s">
        <v>40</v>
      </c>
      <c r="T16" s="1" t="s">
        <v>74</v>
      </c>
      <c r="U16" s="1" t="s">
        <v>42</v>
      </c>
      <c r="V16" s="1">
        <v>2016</v>
      </c>
      <c r="W16" s="1" t="s">
        <v>43</v>
      </c>
      <c r="X16" s="1">
        <v>10.130000000000001</v>
      </c>
      <c r="Y16" s="1">
        <v>1</v>
      </c>
      <c r="Z16" s="1" t="s">
        <v>44</v>
      </c>
      <c r="AA16" s="1">
        <v>10.23</v>
      </c>
      <c r="AB16" s="1">
        <v>1</v>
      </c>
      <c r="AC16" s="1" t="s">
        <v>45</v>
      </c>
      <c r="AD16" s="1">
        <v>12.67</v>
      </c>
      <c r="AE16" s="1">
        <v>1</v>
      </c>
      <c r="AF16" s="1"/>
      <c r="AG16" s="1"/>
      <c r="AH16" s="1"/>
      <c r="AI16" s="1">
        <f t="shared" si="0"/>
        <v>0</v>
      </c>
      <c r="AJ16" s="6">
        <f t="shared" si="1"/>
        <v>11.01</v>
      </c>
      <c r="AK16" s="6">
        <f t="shared" si="2"/>
        <v>0.75</v>
      </c>
      <c r="AL16" s="6">
        <f t="shared" si="3"/>
        <v>0</v>
      </c>
      <c r="AM16" s="3">
        <f t="shared" si="4"/>
        <v>11.76</v>
      </c>
      <c r="AN16" s="7" t="s">
        <v>47</v>
      </c>
      <c r="AO16" s="7" t="s">
        <v>53</v>
      </c>
      <c r="AP16" s="7"/>
      <c r="AQ16" s="7"/>
      <c r="AR16" s="7"/>
      <c r="AS16" s="8"/>
      <c r="AT16" s="8"/>
    </row>
    <row r="17" spans="1:46" s="5" customFormat="1" ht="29.1" customHeight="1">
      <c r="A17" s="1">
        <v>14</v>
      </c>
      <c r="B17" s="1" t="s">
        <v>170</v>
      </c>
      <c r="C17" s="1">
        <v>9439781</v>
      </c>
      <c r="D17" s="18" t="s">
        <v>171</v>
      </c>
      <c r="E17" s="1" t="s">
        <v>139</v>
      </c>
      <c r="F17" s="1"/>
      <c r="G17" s="1" t="s">
        <v>172</v>
      </c>
      <c r="H17" s="1" t="s">
        <v>173</v>
      </c>
      <c r="I17" s="1" t="s">
        <v>36</v>
      </c>
      <c r="J17" s="1" t="s">
        <v>54</v>
      </c>
      <c r="K17" s="1" t="s">
        <v>174</v>
      </c>
      <c r="L17" s="1" t="s">
        <v>38</v>
      </c>
      <c r="M17" s="1" t="s">
        <v>55</v>
      </c>
      <c r="N17" s="1" t="s">
        <v>175</v>
      </c>
      <c r="O17" s="1">
        <v>5114</v>
      </c>
      <c r="P17" s="1">
        <v>23491941</v>
      </c>
      <c r="Q17" s="1" t="s">
        <v>176</v>
      </c>
      <c r="R17" s="1">
        <v>2013</v>
      </c>
      <c r="S17" s="1" t="s">
        <v>40</v>
      </c>
      <c r="T17" s="1" t="s">
        <v>74</v>
      </c>
      <c r="U17" s="1" t="s">
        <v>42</v>
      </c>
      <c r="V17" s="1">
        <v>2016</v>
      </c>
      <c r="W17" s="1" t="s">
        <v>43</v>
      </c>
      <c r="X17" s="1">
        <v>12.95</v>
      </c>
      <c r="Y17" s="1">
        <v>1</v>
      </c>
      <c r="Z17" s="1" t="s">
        <v>44</v>
      </c>
      <c r="AA17" s="1">
        <v>10.51</v>
      </c>
      <c r="AB17" s="1">
        <v>0</v>
      </c>
      <c r="AC17" s="1" t="s">
        <v>45</v>
      </c>
      <c r="AD17" s="1">
        <v>10.15</v>
      </c>
      <c r="AE17" s="1">
        <v>1</v>
      </c>
      <c r="AF17" s="1"/>
      <c r="AG17" s="1"/>
      <c r="AH17" s="1"/>
      <c r="AI17" s="1">
        <f t="shared" si="0"/>
        <v>0</v>
      </c>
      <c r="AJ17" s="6">
        <f t="shared" si="1"/>
        <v>11.203333333333333</v>
      </c>
      <c r="AK17" s="6">
        <f t="shared" si="2"/>
        <v>0.5</v>
      </c>
      <c r="AL17" s="6">
        <f t="shared" si="3"/>
        <v>0</v>
      </c>
      <c r="AM17" s="3">
        <f t="shared" si="4"/>
        <v>11.703333333333333</v>
      </c>
      <c r="AN17" s="7" t="s">
        <v>47</v>
      </c>
      <c r="AO17" s="7" t="s">
        <v>64</v>
      </c>
      <c r="AP17" s="7"/>
      <c r="AQ17" s="7"/>
      <c r="AR17" s="7"/>
      <c r="AS17" s="8"/>
      <c r="AT17" s="8"/>
    </row>
    <row r="18" spans="1:46" s="5" customFormat="1" ht="29.1" customHeight="1">
      <c r="A18" s="1">
        <v>15</v>
      </c>
      <c r="B18" s="1" t="s">
        <v>65</v>
      </c>
      <c r="C18" s="1">
        <v>9981373</v>
      </c>
      <c r="D18" s="18" t="s">
        <v>66</v>
      </c>
      <c r="E18" s="1" t="s">
        <v>67</v>
      </c>
      <c r="F18" s="1"/>
      <c r="G18" s="1" t="s">
        <v>68</v>
      </c>
      <c r="H18" s="1" t="s">
        <v>69</v>
      </c>
      <c r="I18" s="1" t="s">
        <v>36</v>
      </c>
      <c r="J18" s="1" t="s">
        <v>54</v>
      </c>
      <c r="K18" s="1" t="s">
        <v>70</v>
      </c>
      <c r="L18" s="1" t="s">
        <v>38</v>
      </c>
      <c r="M18" s="1" t="s">
        <v>71</v>
      </c>
      <c r="N18" s="1" t="s">
        <v>72</v>
      </c>
      <c r="O18" s="1">
        <v>3064</v>
      </c>
      <c r="P18" s="1">
        <v>52559728</v>
      </c>
      <c r="Q18" s="1" t="s">
        <v>73</v>
      </c>
      <c r="R18" s="1">
        <v>2012</v>
      </c>
      <c r="S18" s="1" t="s">
        <v>48</v>
      </c>
      <c r="T18" s="1" t="s">
        <v>74</v>
      </c>
      <c r="U18" s="1" t="s">
        <v>42</v>
      </c>
      <c r="V18" s="1">
        <v>2016</v>
      </c>
      <c r="W18" s="1" t="s">
        <v>43</v>
      </c>
      <c r="X18" s="1">
        <v>12.95</v>
      </c>
      <c r="Y18" s="1">
        <v>1</v>
      </c>
      <c r="Z18" s="1" t="s">
        <v>44</v>
      </c>
      <c r="AA18" s="1">
        <v>10.63</v>
      </c>
      <c r="AB18" s="1">
        <v>0</v>
      </c>
      <c r="AC18" s="1" t="s">
        <v>45</v>
      </c>
      <c r="AD18" s="1">
        <v>10.24</v>
      </c>
      <c r="AE18" s="1">
        <v>1</v>
      </c>
      <c r="AF18" s="1"/>
      <c r="AG18" s="1"/>
      <c r="AH18" s="1"/>
      <c r="AI18" s="1">
        <f t="shared" si="0"/>
        <v>1</v>
      </c>
      <c r="AJ18" s="6">
        <f t="shared" si="1"/>
        <v>11.273333333333333</v>
      </c>
      <c r="AK18" s="6">
        <f t="shared" si="2"/>
        <v>0.5</v>
      </c>
      <c r="AL18" s="6">
        <f t="shared" si="3"/>
        <v>0.25</v>
      </c>
      <c r="AM18" s="3">
        <f t="shared" si="4"/>
        <v>11.523333333333333</v>
      </c>
      <c r="AN18" s="7" t="s">
        <v>47</v>
      </c>
      <c r="AO18" s="7" t="s">
        <v>64</v>
      </c>
      <c r="AP18" s="7"/>
      <c r="AQ18" s="7"/>
      <c r="AR18" s="7"/>
      <c r="AS18" s="8"/>
      <c r="AT18" s="8"/>
    </row>
    <row r="19" spans="1:46" s="5" customFormat="1" ht="29.1" customHeight="1">
      <c r="A19" s="1">
        <v>16</v>
      </c>
      <c r="B19" s="1" t="s">
        <v>147</v>
      </c>
      <c r="C19" s="1">
        <v>11052878</v>
      </c>
      <c r="D19" s="18" t="s">
        <v>148</v>
      </c>
      <c r="E19" s="1" t="s">
        <v>149</v>
      </c>
      <c r="F19" s="1"/>
      <c r="G19" s="1" t="s">
        <v>150</v>
      </c>
      <c r="H19" s="1" t="s">
        <v>72</v>
      </c>
      <c r="I19" s="1" t="s">
        <v>36</v>
      </c>
      <c r="J19" s="1" t="s">
        <v>54</v>
      </c>
      <c r="K19" s="1" t="s">
        <v>151</v>
      </c>
      <c r="L19" s="1" t="s">
        <v>38</v>
      </c>
      <c r="M19" s="1" t="s">
        <v>71</v>
      </c>
      <c r="N19" s="1" t="s">
        <v>72</v>
      </c>
      <c r="O19" s="1">
        <v>3002</v>
      </c>
      <c r="P19" s="1">
        <v>20013841</v>
      </c>
      <c r="Q19" s="1" t="s">
        <v>152</v>
      </c>
      <c r="R19" s="1">
        <v>2013</v>
      </c>
      <c r="S19" s="1" t="s">
        <v>48</v>
      </c>
      <c r="T19" s="1" t="s">
        <v>74</v>
      </c>
      <c r="U19" s="1" t="s">
        <v>42</v>
      </c>
      <c r="V19" s="1">
        <v>2016</v>
      </c>
      <c r="W19" s="1" t="s">
        <v>43</v>
      </c>
      <c r="X19" s="1">
        <v>11.48</v>
      </c>
      <c r="Y19" s="1">
        <v>1</v>
      </c>
      <c r="Z19" s="1" t="s">
        <v>44</v>
      </c>
      <c r="AA19" s="1">
        <v>10.79</v>
      </c>
      <c r="AB19" s="1">
        <v>0</v>
      </c>
      <c r="AC19" s="1" t="s">
        <v>45</v>
      </c>
      <c r="AD19" s="1">
        <v>10.119999999999999</v>
      </c>
      <c r="AE19" s="1">
        <v>1</v>
      </c>
      <c r="AF19" s="1"/>
      <c r="AG19" s="1"/>
      <c r="AH19" s="1"/>
      <c r="AI19" s="1">
        <f t="shared" si="0"/>
        <v>0</v>
      </c>
      <c r="AJ19" s="6">
        <f t="shared" si="1"/>
        <v>10.796666666666667</v>
      </c>
      <c r="AK19" s="6">
        <f t="shared" si="2"/>
        <v>0.5</v>
      </c>
      <c r="AL19" s="6">
        <f t="shared" si="3"/>
        <v>0</v>
      </c>
      <c r="AM19" s="3">
        <f t="shared" si="4"/>
        <v>11.296666666666667</v>
      </c>
      <c r="AN19" s="7" t="s">
        <v>47</v>
      </c>
      <c r="AO19" s="7" t="s">
        <v>64</v>
      </c>
      <c r="AP19" s="7"/>
      <c r="AQ19" s="7"/>
      <c r="AR19" s="7"/>
      <c r="AS19" s="8"/>
      <c r="AT19" s="8"/>
    </row>
    <row r="20" spans="1:46" s="5" customFormat="1" ht="29.1" customHeight="1">
      <c r="A20" s="1">
        <v>17</v>
      </c>
      <c r="B20" s="1" t="s">
        <v>224</v>
      </c>
      <c r="C20" s="1">
        <v>11056426</v>
      </c>
      <c r="D20" s="1" t="s">
        <v>225</v>
      </c>
      <c r="E20" s="1" t="s">
        <v>226</v>
      </c>
      <c r="F20" s="1"/>
      <c r="G20" s="1" t="s">
        <v>227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2013</v>
      </c>
      <c r="S20" s="1" t="s">
        <v>40</v>
      </c>
      <c r="T20" s="1" t="s">
        <v>74</v>
      </c>
      <c r="U20" s="1" t="s">
        <v>42</v>
      </c>
      <c r="V20" s="1">
        <v>2016</v>
      </c>
      <c r="W20" s="1" t="s">
        <v>43</v>
      </c>
      <c r="X20" s="1">
        <v>11.22</v>
      </c>
      <c r="Y20" s="1">
        <v>1</v>
      </c>
      <c r="Z20" s="1" t="s">
        <v>44</v>
      </c>
      <c r="AA20" s="1">
        <v>10.029999999999999</v>
      </c>
      <c r="AB20" s="1">
        <v>1</v>
      </c>
      <c r="AC20" s="1" t="s">
        <v>45</v>
      </c>
      <c r="AD20" s="1">
        <v>10</v>
      </c>
      <c r="AE20" s="1">
        <v>0</v>
      </c>
      <c r="AF20" s="1"/>
      <c r="AG20" s="1"/>
      <c r="AH20" s="1"/>
      <c r="AI20" s="1">
        <v>1</v>
      </c>
      <c r="AJ20" s="6">
        <f t="shared" si="1"/>
        <v>10.416666666666666</v>
      </c>
      <c r="AK20" s="1">
        <f>SUM(AF20)*0.5</f>
        <v>0</v>
      </c>
      <c r="AL20" s="1">
        <f>SUM(Y20+AB20+AE20)*0.25</f>
        <v>0.5</v>
      </c>
      <c r="AM20" s="3">
        <f>SUM(AJ20-AK20+AL20)</f>
        <v>10.916666666666666</v>
      </c>
      <c r="AN20" s="7" t="s">
        <v>64</v>
      </c>
      <c r="AO20" s="7" t="s">
        <v>47</v>
      </c>
      <c r="AP20" s="7"/>
      <c r="AQ20" s="7"/>
      <c r="AR20" s="7"/>
      <c r="AS20" s="8"/>
      <c r="AT20" s="8"/>
    </row>
    <row r="21" spans="1:46" s="5" customFormat="1" ht="29.1" customHeight="1">
      <c r="A21" s="1">
        <v>18</v>
      </c>
      <c r="B21" s="1" t="s">
        <v>248</v>
      </c>
      <c r="C21" s="1">
        <v>11053790</v>
      </c>
      <c r="D21" s="1" t="s">
        <v>249</v>
      </c>
      <c r="E21" s="1" t="s">
        <v>205</v>
      </c>
      <c r="F21" s="1"/>
      <c r="G21" s="1" t="s">
        <v>250</v>
      </c>
      <c r="H21" s="1" t="s">
        <v>72</v>
      </c>
      <c r="I21" s="1" t="s">
        <v>36</v>
      </c>
      <c r="J21" s="1" t="s">
        <v>54</v>
      </c>
      <c r="K21" s="1" t="s">
        <v>251</v>
      </c>
      <c r="L21" s="1" t="s">
        <v>38</v>
      </c>
      <c r="M21" s="1" t="s">
        <v>71</v>
      </c>
      <c r="N21" s="1" t="s">
        <v>122</v>
      </c>
      <c r="O21" s="1">
        <v>3003</v>
      </c>
      <c r="P21" s="1">
        <v>21466058</v>
      </c>
      <c r="Q21" s="1" t="s">
        <v>252</v>
      </c>
      <c r="R21" s="1">
        <v>2013</v>
      </c>
      <c r="S21" s="1" t="s">
        <v>48</v>
      </c>
      <c r="T21" s="1" t="s">
        <v>74</v>
      </c>
      <c r="U21" s="1" t="s">
        <v>42</v>
      </c>
      <c r="V21" s="1">
        <v>2016</v>
      </c>
      <c r="W21" s="1" t="s">
        <v>43</v>
      </c>
      <c r="X21" s="1">
        <v>10.8</v>
      </c>
      <c r="Y21" s="1">
        <v>1</v>
      </c>
      <c r="Z21" s="1" t="s">
        <v>44</v>
      </c>
      <c r="AA21" s="1">
        <v>10.35</v>
      </c>
      <c r="AB21" s="1">
        <v>1</v>
      </c>
      <c r="AC21" s="1" t="s">
        <v>45</v>
      </c>
      <c r="AD21" s="1">
        <v>9.9499999999999993</v>
      </c>
      <c r="AE21" s="1">
        <v>0</v>
      </c>
      <c r="AF21" s="1"/>
      <c r="AG21" s="1"/>
      <c r="AH21" s="1"/>
      <c r="AI21" s="1">
        <f>SUM(V21-R21)-3</f>
        <v>0</v>
      </c>
      <c r="AJ21" s="6">
        <f t="shared" si="1"/>
        <v>10.366666666666665</v>
      </c>
      <c r="AK21" s="6">
        <f>SUM(Y21+AB21+AE21)*0.25</f>
        <v>0.5</v>
      </c>
      <c r="AL21" s="6">
        <f>SUM(AI21*0.25)</f>
        <v>0</v>
      </c>
      <c r="AM21" s="3">
        <f>SUM(AJ21+AK21-AL21)</f>
        <v>10.866666666666665</v>
      </c>
      <c r="AN21" s="7" t="s">
        <v>47</v>
      </c>
      <c r="AO21" s="7" t="s">
        <v>46</v>
      </c>
      <c r="AP21" s="7"/>
      <c r="AQ21" s="7"/>
      <c r="AR21" s="7"/>
      <c r="AS21" s="8"/>
      <c r="AT21" s="8"/>
    </row>
    <row r="22" spans="1:46" s="5" customFormat="1" ht="29.1" customHeight="1">
      <c r="A22" s="1">
        <v>19</v>
      </c>
      <c r="B22" s="1" t="s">
        <v>288</v>
      </c>
      <c r="C22" s="1">
        <v>9436253</v>
      </c>
      <c r="D22" s="1" t="s">
        <v>289</v>
      </c>
      <c r="E22" s="1" t="s">
        <v>290</v>
      </c>
      <c r="F22" s="1" t="s">
        <v>289</v>
      </c>
      <c r="G22" s="9">
        <v>34384</v>
      </c>
      <c r="H22" s="1" t="s">
        <v>55</v>
      </c>
      <c r="I22" s="1" t="s">
        <v>36</v>
      </c>
      <c r="J22" s="1" t="s">
        <v>54</v>
      </c>
      <c r="K22" s="1" t="s">
        <v>291</v>
      </c>
      <c r="L22" s="1" t="s">
        <v>38</v>
      </c>
      <c r="M22" s="1" t="s">
        <v>55</v>
      </c>
      <c r="N22" s="1" t="s">
        <v>55</v>
      </c>
      <c r="O22" s="1">
        <v>5111</v>
      </c>
      <c r="P22" s="1">
        <v>20734728</v>
      </c>
      <c r="Q22" s="1" t="s">
        <v>292</v>
      </c>
      <c r="R22" s="1">
        <v>2012</v>
      </c>
      <c r="S22" s="1" t="s">
        <v>48</v>
      </c>
      <c r="T22" s="1" t="s">
        <v>74</v>
      </c>
      <c r="U22" s="1" t="s">
        <v>42</v>
      </c>
      <c r="V22" s="1">
        <v>2016</v>
      </c>
      <c r="W22" s="1" t="s">
        <v>43</v>
      </c>
      <c r="X22" s="1">
        <v>10.3</v>
      </c>
      <c r="Y22" s="1">
        <v>1</v>
      </c>
      <c r="Z22" s="1" t="s">
        <v>44</v>
      </c>
      <c r="AA22" s="1">
        <v>10.59</v>
      </c>
      <c r="AB22" s="1">
        <v>0</v>
      </c>
      <c r="AC22" s="1" t="s">
        <v>45</v>
      </c>
      <c r="AD22" s="1">
        <v>10.050000000000001</v>
      </c>
      <c r="AE22" s="1">
        <v>1</v>
      </c>
      <c r="AF22" s="1"/>
      <c r="AG22" s="1"/>
      <c r="AH22" s="1">
        <v>1</v>
      </c>
      <c r="AI22" s="1">
        <v>0</v>
      </c>
      <c r="AJ22" s="6">
        <v>10.31</v>
      </c>
      <c r="AK22" s="6">
        <v>0.5</v>
      </c>
      <c r="AL22" s="6">
        <v>0</v>
      </c>
      <c r="AM22" s="3">
        <v>10.81</v>
      </c>
      <c r="AN22" s="7" t="s">
        <v>47</v>
      </c>
      <c r="AO22" s="7" t="s">
        <v>53</v>
      </c>
      <c r="AP22" s="7"/>
      <c r="AQ22" s="7"/>
      <c r="AR22" s="7"/>
      <c r="AS22" s="8"/>
      <c r="AT22" s="8"/>
    </row>
    <row r="23" spans="1:46" s="5" customFormat="1" ht="29.1" customHeight="1">
      <c r="A23" s="1">
        <v>20</v>
      </c>
      <c r="B23" s="1" t="s">
        <v>243</v>
      </c>
      <c r="C23" s="1">
        <v>11049346</v>
      </c>
      <c r="D23" s="1" t="s">
        <v>244</v>
      </c>
      <c r="E23" s="1" t="s">
        <v>217</v>
      </c>
      <c r="F23" s="1"/>
      <c r="G23" s="1" t="s">
        <v>245</v>
      </c>
      <c r="H23" s="1" t="s">
        <v>71</v>
      </c>
      <c r="I23" s="1" t="s">
        <v>36</v>
      </c>
      <c r="J23" s="1" t="s">
        <v>54</v>
      </c>
      <c r="K23" s="1" t="s">
        <v>246</v>
      </c>
      <c r="L23" s="1" t="s">
        <v>38</v>
      </c>
      <c r="M23" s="1" t="s">
        <v>71</v>
      </c>
      <c r="N23" s="1" t="s">
        <v>71</v>
      </c>
      <c r="O23" s="1">
        <v>3023</v>
      </c>
      <c r="P23" s="1">
        <v>54722582</v>
      </c>
      <c r="Q23" s="1" t="s">
        <v>247</v>
      </c>
      <c r="R23" s="1">
        <v>2013</v>
      </c>
      <c r="S23" s="1" t="s">
        <v>48</v>
      </c>
      <c r="T23" s="1" t="s">
        <v>74</v>
      </c>
      <c r="U23" s="1" t="s">
        <v>42</v>
      </c>
      <c r="V23" s="1">
        <v>2016</v>
      </c>
      <c r="W23" s="1" t="s">
        <v>43</v>
      </c>
      <c r="X23" s="1">
        <v>10.23</v>
      </c>
      <c r="Y23" s="1">
        <v>1</v>
      </c>
      <c r="Z23" s="1" t="s">
        <v>44</v>
      </c>
      <c r="AA23" s="1">
        <v>10.3</v>
      </c>
      <c r="AB23" s="1">
        <v>0</v>
      </c>
      <c r="AC23" s="1" t="s">
        <v>45</v>
      </c>
      <c r="AD23" s="1">
        <v>10.11</v>
      </c>
      <c r="AE23" s="1">
        <v>1</v>
      </c>
      <c r="AF23" s="1"/>
      <c r="AG23" s="1"/>
      <c r="AH23" s="1"/>
      <c r="AI23" s="1">
        <f>SUM(V23-R23)-3</f>
        <v>0</v>
      </c>
      <c r="AJ23" s="6">
        <f t="shared" ref="AJ23:AJ29" si="5">SUM(X23+AA23+AD23)/3</f>
        <v>10.213333333333333</v>
      </c>
      <c r="AK23" s="6">
        <f t="shared" ref="AK23:AK29" si="6">SUM(Y23+AB23+AE23)*0.25</f>
        <v>0.5</v>
      </c>
      <c r="AL23" s="6">
        <f t="shared" ref="AL23:AL29" si="7">SUM(AI23*0.25)</f>
        <v>0</v>
      </c>
      <c r="AM23" s="3">
        <f t="shared" ref="AM23:AM33" si="8">SUM(AJ23+AK23-AL23)</f>
        <v>10.713333333333333</v>
      </c>
      <c r="AN23" s="7" t="s">
        <v>47</v>
      </c>
      <c r="AO23" s="7" t="s">
        <v>46</v>
      </c>
      <c r="AP23" s="7"/>
      <c r="AQ23" s="7"/>
      <c r="AR23" s="7"/>
      <c r="AS23" s="8"/>
      <c r="AT23" s="8"/>
    </row>
    <row r="24" spans="1:46" s="5" customFormat="1" ht="29.1" customHeight="1">
      <c r="A24" s="1">
        <v>21</v>
      </c>
      <c r="B24" s="1" t="s">
        <v>130</v>
      </c>
      <c r="C24" s="1">
        <v>11034721</v>
      </c>
      <c r="D24" s="1" t="s">
        <v>131</v>
      </c>
      <c r="E24" s="1" t="s">
        <v>132</v>
      </c>
      <c r="F24" s="1"/>
      <c r="G24" s="1" t="s">
        <v>133</v>
      </c>
      <c r="H24" s="1" t="s">
        <v>134</v>
      </c>
      <c r="I24" s="1" t="s">
        <v>36</v>
      </c>
      <c r="J24" s="1" t="s">
        <v>54</v>
      </c>
      <c r="K24" s="1" t="s">
        <v>135</v>
      </c>
      <c r="L24" s="1" t="s">
        <v>38</v>
      </c>
      <c r="M24" s="1" t="s">
        <v>71</v>
      </c>
      <c r="N24" s="1" t="s">
        <v>134</v>
      </c>
      <c r="O24" s="1">
        <v>3040</v>
      </c>
      <c r="P24" s="1">
        <v>52726779</v>
      </c>
      <c r="Q24" s="1" t="s">
        <v>136</v>
      </c>
      <c r="R24" s="1">
        <v>2012</v>
      </c>
      <c r="S24" s="1" t="s">
        <v>48</v>
      </c>
      <c r="T24" s="1" t="s">
        <v>74</v>
      </c>
      <c r="U24" s="1" t="s">
        <v>42</v>
      </c>
      <c r="V24" s="1">
        <v>2016</v>
      </c>
      <c r="W24" s="1" t="s">
        <v>43</v>
      </c>
      <c r="X24" s="1">
        <v>10.3</v>
      </c>
      <c r="Y24" s="1">
        <v>0</v>
      </c>
      <c r="Z24" s="1" t="s">
        <v>44</v>
      </c>
      <c r="AA24" s="1">
        <v>10.37</v>
      </c>
      <c r="AB24" s="1">
        <v>0</v>
      </c>
      <c r="AC24" s="1" t="s">
        <v>45</v>
      </c>
      <c r="AD24" s="1">
        <v>10.6</v>
      </c>
      <c r="AE24" s="1">
        <v>1</v>
      </c>
      <c r="AF24" s="1"/>
      <c r="AG24" s="1"/>
      <c r="AH24" s="1"/>
      <c r="AI24" s="1">
        <f>SUM(V24-R24)-3</f>
        <v>1</v>
      </c>
      <c r="AJ24" s="6">
        <f t="shared" si="5"/>
        <v>10.423333333333334</v>
      </c>
      <c r="AK24" s="6">
        <f t="shared" si="6"/>
        <v>0.25</v>
      </c>
      <c r="AL24" s="6">
        <f t="shared" si="7"/>
        <v>0.25</v>
      </c>
      <c r="AM24" s="3">
        <f t="shared" si="8"/>
        <v>10.423333333333334</v>
      </c>
      <c r="AN24" s="7" t="s">
        <v>64</v>
      </c>
      <c r="AO24" s="7" t="s">
        <v>53</v>
      </c>
      <c r="AP24" s="7"/>
      <c r="AQ24" s="7"/>
      <c r="AR24" s="7"/>
      <c r="AS24" s="8"/>
      <c r="AT24" s="8"/>
    </row>
    <row r="25" spans="1:46" s="5" customFormat="1" ht="29.1" customHeight="1">
      <c r="A25" s="1">
        <v>22</v>
      </c>
      <c r="B25" s="1" t="s">
        <v>182</v>
      </c>
      <c r="C25" s="1">
        <v>8658375</v>
      </c>
      <c r="D25" s="1" t="s">
        <v>183</v>
      </c>
      <c r="E25" s="1" t="s">
        <v>184</v>
      </c>
      <c r="F25" s="1"/>
      <c r="G25" s="1" t="s">
        <v>185</v>
      </c>
      <c r="H25" s="1" t="s">
        <v>145</v>
      </c>
      <c r="I25" s="1" t="s">
        <v>36</v>
      </c>
      <c r="J25" s="1" t="s">
        <v>37</v>
      </c>
      <c r="K25" s="1" t="s">
        <v>186</v>
      </c>
      <c r="L25" s="1" t="s">
        <v>38</v>
      </c>
      <c r="M25" s="1" t="s">
        <v>146</v>
      </c>
      <c r="N25" s="1" t="s">
        <v>145</v>
      </c>
      <c r="O25" s="1">
        <v>8000</v>
      </c>
      <c r="P25" s="1">
        <v>21933417</v>
      </c>
      <c r="Q25" s="1" t="s">
        <v>187</v>
      </c>
      <c r="R25" s="1">
        <v>2003</v>
      </c>
      <c r="S25" s="1" t="s">
        <v>40</v>
      </c>
      <c r="T25" s="1" t="s">
        <v>188</v>
      </c>
      <c r="U25" s="1" t="s">
        <v>42</v>
      </c>
      <c r="V25" s="1">
        <v>2016</v>
      </c>
      <c r="W25" s="1" t="s">
        <v>43</v>
      </c>
      <c r="X25" s="1">
        <v>15.6</v>
      </c>
      <c r="Y25" s="1">
        <v>1</v>
      </c>
      <c r="Z25" s="1" t="s">
        <v>44</v>
      </c>
      <c r="AA25" s="1">
        <v>14.94</v>
      </c>
      <c r="AB25" s="1">
        <v>1</v>
      </c>
      <c r="AC25" s="1" t="s">
        <v>45</v>
      </c>
      <c r="AD25" s="1">
        <v>16.079999999999998</v>
      </c>
      <c r="AE25" s="1">
        <v>1</v>
      </c>
      <c r="AF25" s="1"/>
      <c r="AG25" s="1"/>
      <c r="AH25" s="1"/>
      <c r="AI25" s="1">
        <v>0</v>
      </c>
      <c r="AJ25" s="6">
        <f t="shared" si="5"/>
        <v>15.54</v>
      </c>
      <c r="AK25" s="6">
        <f t="shared" si="6"/>
        <v>0.75</v>
      </c>
      <c r="AL25" s="6">
        <f t="shared" si="7"/>
        <v>0</v>
      </c>
      <c r="AM25" s="3">
        <f t="shared" si="8"/>
        <v>16.29</v>
      </c>
      <c r="AN25" s="10" t="s">
        <v>47</v>
      </c>
      <c r="AO25" s="10" t="s">
        <v>64</v>
      </c>
      <c r="AP25" s="10"/>
      <c r="AQ25" s="10"/>
      <c r="AR25" s="10"/>
      <c r="AS25" s="11"/>
    </row>
    <row r="26" spans="1:46" s="5" customFormat="1" ht="29.1" customHeight="1">
      <c r="A26" s="1">
        <v>23</v>
      </c>
      <c r="B26" s="1" t="s">
        <v>95</v>
      </c>
      <c r="C26" s="1">
        <v>9492797</v>
      </c>
      <c r="D26" s="1" t="s">
        <v>96</v>
      </c>
      <c r="E26" s="1" t="s">
        <v>97</v>
      </c>
      <c r="F26" s="1"/>
      <c r="G26" s="1" t="s">
        <v>98</v>
      </c>
      <c r="H26" s="1" t="s">
        <v>99</v>
      </c>
      <c r="I26" s="1" t="s">
        <v>36</v>
      </c>
      <c r="J26" s="1" t="s">
        <v>54</v>
      </c>
      <c r="K26" s="1" t="s">
        <v>100</v>
      </c>
      <c r="L26" s="1" t="s">
        <v>38</v>
      </c>
      <c r="M26" s="1" t="s">
        <v>101</v>
      </c>
      <c r="N26" s="1" t="s">
        <v>101</v>
      </c>
      <c r="O26" s="1">
        <v>9000</v>
      </c>
      <c r="P26" s="1">
        <v>93470991</v>
      </c>
      <c r="Q26" s="1" t="s">
        <v>102</v>
      </c>
      <c r="R26" s="1">
        <v>2012</v>
      </c>
      <c r="S26" s="1" t="s">
        <v>48</v>
      </c>
      <c r="T26" s="1" t="s">
        <v>103</v>
      </c>
      <c r="U26" s="1" t="s">
        <v>42</v>
      </c>
      <c r="V26" s="1">
        <v>2015</v>
      </c>
      <c r="W26" s="1" t="s">
        <v>85</v>
      </c>
      <c r="X26" s="1">
        <v>13.34</v>
      </c>
      <c r="Y26" s="1">
        <v>1</v>
      </c>
      <c r="Z26" s="1" t="s">
        <v>43</v>
      </c>
      <c r="AA26" s="1">
        <v>13.42</v>
      </c>
      <c r="AB26" s="1">
        <v>1</v>
      </c>
      <c r="AC26" s="1" t="s">
        <v>44</v>
      </c>
      <c r="AD26" s="1">
        <v>13.26</v>
      </c>
      <c r="AE26" s="1">
        <v>1</v>
      </c>
      <c r="AF26" s="1"/>
      <c r="AG26" s="1"/>
      <c r="AH26" s="1"/>
      <c r="AI26" s="1">
        <f>SUM(V26-R26)-3</f>
        <v>0</v>
      </c>
      <c r="AJ26" s="6">
        <f t="shared" si="5"/>
        <v>13.339999999999998</v>
      </c>
      <c r="AK26" s="6">
        <f t="shared" si="6"/>
        <v>0.75</v>
      </c>
      <c r="AL26" s="6">
        <f t="shared" si="7"/>
        <v>0</v>
      </c>
      <c r="AM26" s="3">
        <f t="shared" si="8"/>
        <v>14.089999999999998</v>
      </c>
      <c r="AN26" s="10" t="s">
        <v>47</v>
      </c>
      <c r="AO26" s="10" t="s">
        <v>46</v>
      </c>
      <c r="AP26" s="10"/>
      <c r="AQ26" s="10"/>
      <c r="AR26" s="10"/>
      <c r="AS26" s="11"/>
    </row>
    <row r="27" spans="1:46" s="5" customFormat="1" ht="29.1" customHeight="1">
      <c r="A27" s="1">
        <v>24</v>
      </c>
      <c r="B27" s="1" t="s">
        <v>209</v>
      </c>
      <c r="C27" s="1">
        <v>8010827</v>
      </c>
      <c r="D27" s="1" t="s">
        <v>210</v>
      </c>
      <c r="E27" s="1" t="s">
        <v>211</v>
      </c>
      <c r="F27" s="1"/>
      <c r="G27" s="1" t="s">
        <v>212</v>
      </c>
      <c r="H27" s="1" t="s">
        <v>213</v>
      </c>
      <c r="I27" s="1" t="s">
        <v>36</v>
      </c>
      <c r="J27" s="1" t="s">
        <v>37</v>
      </c>
      <c r="K27" s="1" t="s">
        <v>214</v>
      </c>
      <c r="L27" s="1" t="s">
        <v>38</v>
      </c>
      <c r="M27" s="1" t="s">
        <v>215</v>
      </c>
      <c r="N27" s="1" t="s">
        <v>215</v>
      </c>
      <c r="O27" s="1">
        <v>7100</v>
      </c>
      <c r="P27" s="1">
        <v>54332055</v>
      </c>
      <c r="Q27" s="1" t="s">
        <v>216</v>
      </c>
      <c r="R27" s="1">
        <v>1996</v>
      </c>
      <c r="S27" s="1" t="s">
        <v>48</v>
      </c>
      <c r="T27" s="1" t="s">
        <v>161</v>
      </c>
      <c r="U27" s="1" t="s">
        <v>42</v>
      </c>
      <c r="V27" s="1">
        <v>2016</v>
      </c>
      <c r="W27" s="1" t="s">
        <v>43</v>
      </c>
      <c r="X27" s="1">
        <v>12.03</v>
      </c>
      <c r="Y27" s="1">
        <v>1</v>
      </c>
      <c r="Z27" s="1" t="s">
        <v>44</v>
      </c>
      <c r="AA27" s="1">
        <v>13.7</v>
      </c>
      <c r="AB27" s="1">
        <v>1</v>
      </c>
      <c r="AC27" s="1" t="s">
        <v>45</v>
      </c>
      <c r="AD27" s="1">
        <v>14.06</v>
      </c>
      <c r="AE27" s="1">
        <v>1</v>
      </c>
      <c r="AF27" s="1"/>
      <c r="AG27" s="1"/>
      <c r="AH27" s="1"/>
      <c r="AI27" s="1">
        <v>0</v>
      </c>
      <c r="AJ27" s="6">
        <f t="shared" si="5"/>
        <v>13.263333333333334</v>
      </c>
      <c r="AK27" s="6">
        <f t="shared" si="6"/>
        <v>0.75</v>
      </c>
      <c r="AL27" s="6">
        <f t="shared" si="7"/>
        <v>0</v>
      </c>
      <c r="AM27" s="3">
        <f t="shared" si="8"/>
        <v>14.013333333333334</v>
      </c>
      <c r="AN27" s="10" t="s">
        <v>47</v>
      </c>
      <c r="AO27" s="10" t="s">
        <v>46</v>
      </c>
      <c r="AP27" s="10"/>
      <c r="AQ27" s="10"/>
      <c r="AR27" s="10"/>
      <c r="AS27" s="11"/>
    </row>
    <row r="28" spans="1:46" s="5" customFormat="1" ht="29.1" customHeight="1">
      <c r="A28" s="1">
        <v>25</v>
      </c>
      <c r="B28" s="1" t="s">
        <v>197</v>
      </c>
      <c r="C28" s="1">
        <v>13239651</v>
      </c>
      <c r="D28" s="20" t="s">
        <v>177</v>
      </c>
      <c r="E28" s="1" t="s">
        <v>198</v>
      </c>
      <c r="F28" s="1"/>
      <c r="G28" s="1" t="s">
        <v>199</v>
      </c>
      <c r="H28" s="1" t="s">
        <v>154</v>
      </c>
      <c r="I28" s="1" t="s">
        <v>36</v>
      </c>
      <c r="J28" s="1" t="s">
        <v>54</v>
      </c>
      <c r="K28" s="1" t="s">
        <v>200</v>
      </c>
      <c r="L28" s="1" t="s">
        <v>38</v>
      </c>
      <c r="M28" s="1" t="s">
        <v>123</v>
      </c>
      <c r="N28" s="1" t="s">
        <v>154</v>
      </c>
      <c r="O28" s="1">
        <v>6061</v>
      </c>
      <c r="P28" s="1">
        <v>53374299</v>
      </c>
      <c r="Q28" s="1" t="s">
        <v>201</v>
      </c>
      <c r="R28" s="1">
        <v>2013</v>
      </c>
      <c r="S28" s="1" t="s">
        <v>40</v>
      </c>
      <c r="T28" s="1" t="s">
        <v>41</v>
      </c>
      <c r="U28" s="1" t="s">
        <v>42</v>
      </c>
      <c r="V28" s="1">
        <v>2016</v>
      </c>
      <c r="W28" s="1" t="s">
        <v>43</v>
      </c>
      <c r="X28" s="1">
        <v>12.32</v>
      </c>
      <c r="Y28" s="1">
        <v>1</v>
      </c>
      <c r="Z28" s="1" t="s">
        <v>44</v>
      </c>
      <c r="AA28" s="1">
        <v>13.14</v>
      </c>
      <c r="AB28" s="1">
        <v>1</v>
      </c>
      <c r="AC28" s="1" t="s">
        <v>45</v>
      </c>
      <c r="AD28" s="1">
        <v>13.38</v>
      </c>
      <c r="AE28" s="1">
        <v>1</v>
      </c>
      <c r="AF28" s="1"/>
      <c r="AG28" s="1"/>
      <c r="AH28" s="1"/>
      <c r="AI28" s="1">
        <f>SUM(V28-R28)-3</f>
        <v>0</v>
      </c>
      <c r="AJ28" s="6">
        <f t="shared" si="5"/>
        <v>12.946666666666667</v>
      </c>
      <c r="AK28" s="6">
        <f t="shared" si="6"/>
        <v>0.75</v>
      </c>
      <c r="AL28" s="6">
        <f t="shared" si="7"/>
        <v>0</v>
      </c>
      <c r="AM28" s="3">
        <f t="shared" si="8"/>
        <v>13.696666666666667</v>
      </c>
      <c r="AN28" s="10" t="s">
        <v>47</v>
      </c>
      <c r="AO28" s="10" t="s">
        <v>57</v>
      </c>
      <c r="AP28" s="10"/>
      <c r="AQ28" s="10"/>
      <c r="AR28" s="10"/>
      <c r="AS28" s="11"/>
    </row>
    <row r="29" spans="1:46" s="5" customFormat="1" ht="29.1" customHeight="1">
      <c r="A29" s="1">
        <v>26</v>
      </c>
      <c r="B29" s="1" t="s">
        <v>279</v>
      </c>
      <c r="C29" s="1">
        <v>13206710</v>
      </c>
      <c r="D29" s="1" t="s">
        <v>280</v>
      </c>
      <c r="E29" s="1" t="s">
        <v>160</v>
      </c>
      <c r="F29" s="1"/>
      <c r="G29" s="1" t="s">
        <v>281</v>
      </c>
      <c r="H29" s="1" t="s">
        <v>154</v>
      </c>
      <c r="I29" s="1" t="s">
        <v>36</v>
      </c>
      <c r="J29" s="1" t="s">
        <v>54</v>
      </c>
      <c r="K29" s="1" t="s">
        <v>282</v>
      </c>
      <c r="L29" s="1" t="s">
        <v>38</v>
      </c>
      <c r="M29" s="1" t="s">
        <v>123</v>
      </c>
      <c r="N29" s="1" t="s">
        <v>154</v>
      </c>
      <c r="O29" s="1">
        <v>6011</v>
      </c>
      <c r="P29" s="1">
        <v>52707328</v>
      </c>
      <c r="Q29" s="1" t="s">
        <v>283</v>
      </c>
      <c r="R29" s="1">
        <v>2009</v>
      </c>
      <c r="S29" s="1" t="s">
        <v>48</v>
      </c>
      <c r="T29" s="1" t="s">
        <v>41</v>
      </c>
      <c r="U29" s="1" t="s">
        <v>42</v>
      </c>
      <c r="V29" s="1">
        <v>2012</v>
      </c>
      <c r="W29" s="1" t="s">
        <v>50</v>
      </c>
      <c r="X29" s="1">
        <v>12.96</v>
      </c>
      <c r="Y29" s="1">
        <v>1</v>
      </c>
      <c r="Z29" s="1" t="s">
        <v>51</v>
      </c>
      <c r="AA29" s="1">
        <v>12.6</v>
      </c>
      <c r="AB29" s="1">
        <v>1</v>
      </c>
      <c r="AC29" s="1" t="s">
        <v>52</v>
      </c>
      <c r="AD29" s="1">
        <v>12</v>
      </c>
      <c r="AE29" s="1">
        <v>1</v>
      </c>
      <c r="AF29" s="1"/>
      <c r="AG29" s="1"/>
      <c r="AH29" s="1"/>
      <c r="AI29" s="1">
        <f>SUM(V29-R29)-3</f>
        <v>0</v>
      </c>
      <c r="AJ29" s="6">
        <f t="shared" si="5"/>
        <v>12.520000000000001</v>
      </c>
      <c r="AK29" s="6">
        <f t="shared" si="6"/>
        <v>0.75</v>
      </c>
      <c r="AL29" s="6">
        <f t="shared" si="7"/>
        <v>0</v>
      </c>
      <c r="AM29" s="3">
        <f t="shared" si="8"/>
        <v>13.270000000000001</v>
      </c>
      <c r="AN29" s="10" t="s">
        <v>47</v>
      </c>
      <c r="AO29" s="10" t="s">
        <v>64</v>
      </c>
      <c r="AP29" s="10"/>
      <c r="AQ29" s="10"/>
      <c r="AR29" s="10"/>
      <c r="AS29" s="11"/>
    </row>
    <row r="30" spans="1:46" s="5" customFormat="1" ht="29.1" customHeight="1">
      <c r="A30" s="1">
        <v>27</v>
      </c>
      <c r="B30" s="1" t="s">
        <v>137</v>
      </c>
      <c r="C30" s="1">
        <v>9119764</v>
      </c>
      <c r="D30" s="19" t="s">
        <v>138</v>
      </c>
      <c r="E30" s="1" t="s">
        <v>139</v>
      </c>
      <c r="F30" s="1" t="s">
        <v>138</v>
      </c>
      <c r="G30" s="1" t="s">
        <v>140</v>
      </c>
      <c r="H30" s="1" t="s">
        <v>141</v>
      </c>
      <c r="I30" s="1" t="s">
        <v>36</v>
      </c>
      <c r="J30" s="1" t="s">
        <v>54</v>
      </c>
      <c r="K30" s="1" t="s">
        <v>142</v>
      </c>
      <c r="L30" s="1" t="s">
        <v>38</v>
      </c>
      <c r="M30" s="1" t="s">
        <v>75</v>
      </c>
      <c r="N30" s="1" t="s">
        <v>143</v>
      </c>
      <c r="O30" s="1">
        <v>4135</v>
      </c>
      <c r="P30" s="1">
        <v>99602736</v>
      </c>
      <c r="Q30" s="1" t="s">
        <v>144</v>
      </c>
      <c r="R30" s="1">
        <v>2006</v>
      </c>
      <c r="S30" s="1" t="s">
        <v>48</v>
      </c>
      <c r="T30" s="1" t="s">
        <v>49</v>
      </c>
      <c r="U30" s="1" t="s">
        <v>60</v>
      </c>
      <c r="V30" s="1">
        <v>2010</v>
      </c>
      <c r="W30" s="1" t="s">
        <v>110</v>
      </c>
      <c r="X30" s="1">
        <v>10.1</v>
      </c>
      <c r="Y30" s="1">
        <v>1</v>
      </c>
      <c r="Z30" s="1" t="s">
        <v>120</v>
      </c>
      <c r="AA30" s="1">
        <v>11.92</v>
      </c>
      <c r="AB30" s="1">
        <v>1</v>
      </c>
      <c r="AC30" s="1" t="s">
        <v>88</v>
      </c>
      <c r="AD30" s="1">
        <v>10.47</v>
      </c>
      <c r="AE30" s="1">
        <v>1</v>
      </c>
      <c r="AF30" s="1" t="s">
        <v>50</v>
      </c>
      <c r="AG30" s="1">
        <v>10.55</v>
      </c>
      <c r="AH30" s="1">
        <v>1</v>
      </c>
      <c r="AI30" s="1">
        <f>SUM(V30-R30)-4</f>
        <v>0</v>
      </c>
      <c r="AJ30" s="6">
        <f>SUM(X30+AA30+AD30+AG30)/4</f>
        <v>10.760000000000002</v>
      </c>
      <c r="AK30" s="6">
        <f>SUM(Y30+AB30+AE30+AH30)*0.25</f>
        <v>1</v>
      </c>
      <c r="AL30" s="6">
        <f>SUM(AI30)*0.25</f>
        <v>0</v>
      </c>
      <c r="AM30" s="3">
        <f t="shared" si="8"/>
        <v>11.760000000000002</v>
      </c>
      <c r="AN30" s="12" t="s">
        <v>47</v>
      </c>
      <c r="AO30" s="12" t="s">
        <v>46</v>
      </c>
      <c r="AP30" s="4"/>
      <c r="AQ30" s="4"/>
      <c r="AR30" s="4"/>
    </row>
    <row r="31" spans="1:46" s="5" customFormat="1" ht="29.1" customHeight="1">
      <c r="A31" s="1">
        <v>28</v>
      </c>
      <c r="B31" s="1" t="s">
        <v>190</v>
      </c>
      <c r="C31" s="1">
        <v>5971607</v>
      </c>
      <c r="D31" s="1" t="s">
        <v>191</v>
      </c>
      <c r="E31" s="1" t="s">
        <v>192</v>
      </c>
      <c r="F31" s="1"/>
      <c r="G31" s="1" t="s">
        <v>193</v>
      </c>
      <c r="H31" s="1" t="s">
        <v>194</v>
      </c>
      <c r="I31" s="1" t="s">
        <v>36</v>
      </c>
      <c r="J31" s="1" t="s">
        <v>37</v>
      </c>
      <c r="K31" s="1" t="s">
        <v>195</v>
      </c>
      <c r="L31" s="1" t="s">
        <v>38</v>
      </c>
      <c r="M31" s="1" t="s">
        <v>39</v>
      </c>
      <c r="N31" s="1" t="s">
        <v>194</v>
      </c>
      <c r="O31" s="1">
        <v>9170</v>
      </c>
      <c r="P31" s="1">
        <v>96521005</v>
      </c>
      <c r="Q31" s="1" t="s">
        <v>196</v>
      </c>
      <c r="R31" s="1">
        <v>1991</v>
      </c>
      <c r="S31" s="1" t="s">
        <v>48</v>
      </c>
      <c r="T31" s="1" t="s">
        <v>56</v>
      </c>
      <c r="U31" s="1" t="s">
        <v>60</v>
      </c>
      <c r="V31" s="1">
        <v>1997</v>
      </c>
      <c r="W31" s="1" t="s">
        <v>178</v>
      </c>
      <c r="X31" s="1">
        <v>10.55</v>
      </c>
      <c r="Y31" s="1">
        <v>0</v>
      </c>
      <c r="Z31" s="1" t="s">
        <v>179</v>
      </c>
      <c r="AA31" s="1">
        <v>10.91</v>
      </c>
      <c r="AB31" s="1">
        <v>1</v>
      </c>
      <c r="AC31" s="1" t="s">
        <v>180</v>
      </c>
      <c r="AD31" s="1">
        <v>10</v>
      </c>
      <c r="AE31" s="1">
        <v>1</v>
      </c>
      <c r="AF31" s="1" t="s">
        <v>169</v>
      </c>
      <c r="AG31" s="1">
        <v>12.16</v>
      </c>
      <c r="AH31" s="1">
        <v>1</v>
      </c>
      <c r="AI31" s="1">
        <f>SUM(V31-R31)-4</f>
        <v>2</v>
      </c>
      <c r="AJ31" s="6">
        <f>SUM(X31+AA31+AD31+AG31)/4</f>
        <v>10.905000000000001</v>
      </c>
      <c r="AK31" s="6">
        <f>SUM(Y31+AB31+AE31+AH31)*0.25</f>
        <v>0.75</v>
      </c>
      <c r="AL31" s="6">
        <f>SUM(AI31)*0.25</f>
        <v>0.5</v>
      </c>
      <c r="AM31" s="3">
        <f t="shared" si="8"/>
        <v>11.155000000000001</v>
      </c>
      <c r="AN31" s="12" t="s">
        <v>47</v>
      </c>
      <c r="AO31" s="12" t="s">
        <v>64</v>
      </c>
      <c r="AP31" s="4"/>
      <c r="AQ31" s="4"/>
      <c r="AR31" s="4"/>
    </row>
    <row r="32" spans="1:46" s="5" customFormat="1" ht="29.1" customHeight="1">
      <c r="A32" s="1">
        <v>29</v>
      </c>
      <c r="B32" s="1" t="s">
        <v>253</v>
      </c>
      <c r="C32" s="1">
        <v>6181908</v>
      </c>
      <c r="D32" s="19" t="s">
        <v>254</v>
      </c>
      <c r="E32" s="1" t="s">
        <v>181</v>
      </c>
      <c r="F32" s="1" t="s">
        <v>255</v>
      </c>
      <c r="G32" s="1" t="s">
        <v>256</v>
      </c>
      <c r="H32" s="1" t="s">
        <v>257</v>
      </c>
      <c r="I32" s="1" t="s">
        <v>36</v>
      </c>
      <c r="J32" s="1" t="s">
        <v>54</v>
      </c>
      <c r="K32" s="1" t="s">
        <v>258</v>
      </c>
      <c r="L32" s="1" t="s">
        <v>38</v>
      </c>
      <c r="M32" s="1" t="s">
        <v>59</v>
      </c>
      <c r="N32" s="1" t="s">
        <v>58</v>
      </c>
      <c r="O32" s="1">
        <v>2133</v>
      </c>
      <c r="P32" s="1">
        <v>41990314</v>
      </c>
      <c r="Q32" s="1" t="s">
        <v>259</v>
      </c>
      <c r="R32" s="1">
        <v>2003</v>
      </c>
      <c r="S32" s="1" t="s">
        <v>48</v>
      </c>
      <c r="T32" s="1" t="s">
        <v>260</v>
      </c>
      <c r="U32" s="1" t="s">
        <v>60</v>
      </c>
      <c r="V32" s="1">
        <v>2008</v>
      </c>
      <c r="W32" s="1" t="s">
        <v>63</v>
      </c>
      <c r="X32" s="1">
        <v>10.83</v>
      </c>
      <c r="Y32" s="1">
        <v>1</v>
      </c>
      <c r="Z32" s="1" t="s">
        <v>121</v>
      </c>
      <c r="AA32" s="1">
        <v>10.01</v>
      </c>
      <c r="AB32" s="1">
        <v>1</v>
      </c>
      <c r="AC32" s="1" t="s">
        <v>110</v>
      </c>
      <c r="AD32" s="1">
        <v>10.07</v>
      </c>
      <c r="AE32" s="1">
        <v>1</v>
      </c>
      <c r="AF32" s="1" t="s">
        <v>120</v>
      </c>
      <c r="AG32" s="1">
        <v>11.53</v>
      </c>
      <c r="AH32" s="1">
        <v>0</v>
      </c>
      <c r="AI32" s="1">
        <f>SUM(V32-R32)-4</f>
        <v>1</v>
      </c>
      <c r="AJ32" s="6">
        <f>SUM(X32+AA32+AD32+AG32)/4</f>
        <v>10.61</v>
      </c>
      <c r="AK32" s="6">
        <f>SUM(Y32+AB32+AE32+AH32)*0.25</f>
        <v>0.75</v>
      </c>
      <c r="AL32" s="6">
        <f>SUM(AI32)*0.25</f>
        <v>0.25</v>
      </c>
      <c r="AM32" s="3">
        <f t="shared" si="8"/>
        <v>11.11</v>
      </c>
      <c r="AN32" s="12" t="s">
        <v>47</v>
      </c>
      <c r="AO32" s="12" t="s">
        <v>64</v>
      </c>
      <c r="AP32" s="4"/>
      <c r="AQ32" s="4"/>
      <c r="AR32" s="4"/>
    </row>
    <row r="33" spans="1:44" s="5" customFormat="1" ht="29.1" customHeight="1">
      <c r="A33" s="1">
        <v>30</v>
      </c>
      <c r="B33" s="1" t="s">
        <v>261</v>
      </c>
      <c r="C33" s="1">
        <v>8408156</v>
      </c>
      <c r="D33" s="19" t="s">
        <v>189</v>
      </c>
      <c r="E33" s="1" t="s">
        <v>262</v>
      </c>
      <c r="F33" s="1"/>
      <c r="G33" s="1" t="s">
        <v>263</v>
      </c>
      <c r="H33" s="1" t="s">
        <v>264</v>
      </c>
      <c r="I33" s="1" t="s">
        <v>36</v>
      </c>
      <c r="J33" s="1" t="s">
        <v>37</v>
      </c>
      <c r="K33" s="1" t="s">
        <v>265</v>
      </c>
      <c r="L33" s="1" t="s">
        <v>38</v>
      </c>
      <c r="M33" s="1" t="s">
        <v>71</v>
      </c>
      <c r="N33" s="1" t="s">
        <v>266</v>
      </c>
      <c r="O33" s="1">
        <v>3050</v>
      </c>
      <c r="P33" s="1">
        <v>54036662</v>
      </c>
      <c r="Q33" s="1" t="s">
        <v>267</v>
      </c>
      <c r="R33" s="1">
        <v>1999</v>
      </c>
      <c r="S33" s="1" t="s">
        <v>48</v>
      </c>
      <c r="T33" s="1" t="s">
        <v>153</v>
      </c>
      <c r="U33" s="1" t="s">
        <v>60</v>
      </c>
      <c r="V33" s="1">
        <v>2003</v>
      </c>
      <c r="W33" s="1" t="s">
        <v>111</v>
      </c>
      <c r="X33" s="1">
        <v>10.130000000000001</v>
      </c>
      <c r="Y33" s="1">
        <v>1</v>
      </c>
      <c r="Z33" s="1" t="s">
        <v>61</v>
      </c>
      <c r="AA33" s="1">
        <v>11.2</v>
      </c>
      <c r="AB33" s="1">
        <v>0</v>
      </c>
      <c r="AC33" s="1" t="s">
        <v>62</v>
      </c>
      <c r="AD33" s="1">
        <v>10.59</v>
      </c>
      <c r="AE33" s="1">
        <v>0</v>
      </c>
      <c r="AF33" s="1" t="s">
        <v>112</v>
      </c>
      <c r="AG33" s="1">
        <v>10.029999999999999</v>
      </c>
      <c r="AH33" s="1">
        <v>1</v>
      </c>
      <c r="AI33" s="1">
        <f>SUM(V33-R33)-4</f>
        <v>0</v>
      </c>
      <c r="AJ33" s="6">
        <f>SUM(X33+AA33+AD33+AG33)/4</f>
        <v>10.487499999999999</v>
      </c>
      <c r="AK33" s="6">
        <f>SUM(Y33+AB33+AE33+AH33)*0.25</f>
        <v>0.5</v>
      </c>
      <c r="AL33" s="6">
        <f>SUM(AI33)*0.25</f>
        <v>0</v>
      </c>
      <c r="AM33" s="3">
        <f t="shared" si="8"/>
        <v>10.987499999999999</v>
      </c>
      <c r="AN33" s="12" t="s">
        <v>47</v>
      </c>
      <c r="AO33" s="12" t="s">
        <v>46</v>
      </c>
      <c r="AP33" s="4"/>
      <c r="AQ33" s="4"/>
      <c r="AR33" s="4"/>
    </row>
  </sheetData>
  <sortState ref="A2:AM22">
    <sortCondition descending="1" ref="AM2:AM22"/>
  </sortState>
  <mergeCells count="2">
    <mergeCell ref="A1:AM1"/>
    <mergeCell ref="A2:AM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"/>
  <sheetViews>
    <sheetView tabSelected="1" workbookViewId="0">
      <selection activeCell="C8" sqref="C8"/>
    </sheetView>
  </sheetViews>
  <sheetFormatPr baseColWidth="10" defaultRowHeight="15"/>
  <cols>
    <col min="1" max="1" width="5.85546875" customWidth="1"/>
    <col min="2" max="2" width="17.5703125" style="24" customWidth="1"/>
    <col min="3" max="3" width="35" customWidth="1"/>
    <col min="4" max="4" width="31.42578125" customWidth="1"/>
    <col min="5" max="42" width="0" hidden="1" customWidth="1"/>
  </cols>
  <sheetData>
    <row r="1" spans="1:42" s="15" customFormat="1" ht="24.75" customHeight="1">
      <c r="A1" s="32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2" s="15" customFormat="1" ht="24.75" customHeight="1">
      <c r="A2" s="34" t="s">
        <v>298</v>
      </c>
      <c r="B2" s="35"/>
      <c r="C2" s="35"/>
      <c r="D2" s="35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42" s="16" customFormat="1" ht="24.75" customHeight="1">
      <c r="A3" s="26"/>
      <c r="B3" s="27"/>
      <c r="C3" s="27"/>
      <c r="D3" s="2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42" s="16" customFormat="1" ht="24.75" customHeight="1">
      <c r="A4" s="26"/>
      <c r="B4" s="27"/>
      <c r="C4" s="27"/>
      <c r="D4" s="2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42" s="5" customFormat="1" ht="29.1" customHeight="1">
      <c r="A5" s="21" t="s">
        <v>1</v>
      </c>
      <c r="B5" s="22" t="s">
        <v>293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21" t="s">
        <v>15</v>
      </c>
      <c r="Q5" s="21" t="s">
        <v>16</v>
      </c>
      <c r="R5" s="21" t="s">
        <v>17</v>
      </c>
      <c r="S5" s="1" t="s">
        <v>20</v>
      </c>
      <c r="T5" s="1" t="s">
        <v>21</v>
      </c>
      <c r="U5" s="1" t="s">
        <v>22</v>
      </c>
      <c r="V5" s="1" t="s">
        <v>23</v>
      </c>
      <c r="W5" s="1" t="s">
        <v>24</v>
      </c>
      <c r="X5" s="1" t="s">
        <v>25</v>
      </c>
      <c r="Y5" s="1" t="s">
        <v>26</v>
      </c>
      <c r="Z5" s="1" t="s">
        <v>27</v>
      </c>
      <c r="AA5" s="1" t="s">
        <v>28</v>
      </c>
      <c r="AB5" s="1" t="s">
        <v>29</v>
      </c>
      <c r="AC5" s="1" t="s">
        <v>30</v>
      </c>
      <c r="AD5" s="1" t="s">
        <v>31</v>
      </c>
      <c r="AE5" s="1" t="s">
        <v>32</v>
      </c>
      <c r="AF5" s="1" t="s">
        <v>33</v>
      </c>
      <c r="AG5" s="2" t="s">
        <v>284</v>
      </c>
      <c r="AH5" s="2" t="s">
        <v>285</v>
      </c>
      <c r="AI5" s="2" t="s">
        <v>286</v>
      </c>
      <c r="AJ5" s="4" t="s">
        <v>34</v>
      </c>
      <c r="AK5" s="4" t="s">
        <v>35</v>
      </c>
      <c r="AL5" s="4"/>
      <c r="AM5" s="4"/>
      <c r="AN5" s="4"/>
    </row>
    <row r="6" spans="1:42" s="5" customFormat="1" ht="29.1" customHeight="1">
      <c r="A6" s="1">
        <v>1</v>
      </c>
      <c r="B6" s="23">
        <v>11035090</v>
      </c>
      <c r="C6" s="1" t="s">
        <v>114</v>
      </c>
      <c r="D6" s="1" t="s">
        <v>115</v>
      </c>
      <c r="E6" s="1"/>
      <c r="F6" s="1" t="s">
        <v>116</v>
      </c>
      <c r="G6" s="1" t="s">
        <v>71</v>
      </c>
      <c r="H6" s="1" t="s">
        <v>36</v>
      </c>
      <c r="I6" s="1" t="s">
        <v>54</v>
      </c>
      <c r="J6" s="1" t="s">
        <v>117</v>
      </c>
      <c r="K6" s="1" t="s">
        <v>38</v>
      </c>
      <c r="L6" s="1" t="s">
        <v>71</v>
      </c>
      <c r="M6" s="1" t="s">
        <v>71</v>
      </c>
      <c r="N6" s="1">
        <v>3013</v>
      </c>
      <c r="O6" s="1">
        <v>28103289</v>
      </c>
      <c r="P6" s="1" t="s">
        <v>118</v>
      </c>
      <c r="Q6" s="1">
        <v>2012</v>
      </c>
      <c r="R6" s="1" t="s">
        <v>119</v>
      </c>
      <c r="S6" s="1">
        <v>2016</v>
      </c>
      <c r="T6" s="1" t="s">
        <v>43</v>
      </c>
      <c r="U6" s="1">
        <v>14.4</v>
      </c>
      <c r="V6" s="1">
        <v>1</v>
      </c>
      <c r="W6" s="1" t="s">
        <v>44</v>
      </c>
      <c r="X6" s="1">
        <v>13.56</v>
      </c>
      <c r="Y6" s="1">
        <v>1</v>
      </c>
      <c r="Z6" s="1" t="s">
        <v>45</v>
      </c>
      <c r="AA6" s="1">
        <v>11.27</v>
      </c>
      <c r="AB6" s="1">
        <v>1</v>
      </c>
      <c r="AC6" s="1"/>
      <c r="AD6" s="1"/>
      <c r="AE6" s="1"/>
      <c r="AF6" s="1">
        <f t="shared" ref="AF6:AF22" si="0">SUM(S6-Q6)-3</f>
        <v>1</v>
      </c>
      <c r="AG6" s="6">
        <f t="shared" ref="AG6:AG21" si="1">SUM(U6+X6+AA6)/3</f>
        <v>13.076666666666668</v>
      </c>
      <c r="AH6" s="6">
        <f t="shared" ref="AH6:AH21" si="2">SUM(V6+Y6+AB6)*0.25</f>
        <v>0.75</v>
      </c>
      <c r="AI6" s="6">
        <f t="shared" ref="AI6:AI21" si="3">SUM(AF6*0.25)</f>
        <v>0.25</v>
      </c>
      <c r="AJ6" s="7" t="s">
        <v>47</v>
      </c>
      <c r="AK6" s="7" t="s">
        <v>64</v>
      </c>
      <c r="AL6" s="7"/>
      <c r="AM6" s="7"/>
      <c r="AN6" s="7"/>
      <c r="AO6" s="8"/>
      <c r="AP6" s="8"/>
    </row>
    <row r="7" spans="1:42" s="5" customFormat="1" ht="29.1" customHeight="1">
      <c r="A7" s="1">
        <v>2</v>
      </c>
      <c r="B7" s="23">
        <v>11044871</v>
      </c>
      <c r="C7" s="1" t="s">
        <v>156</v>
      </c>
      <c r="D7" s="1" t="s">
        <v>139</v>
      </c>
      <c r="E7" s="1"/>
      <c r="F7" s="1" t="s">
        <v>157</v>
      </c>
      <c r="G7" s="1" t="s">
        <v>72</v>
      </c>
      <c r="H7" s="1" t="s">
        <v>36</v>
      </c>
      <c r="I7" s="1" t="s">
        <v>54</v>
      </c>
      <c r="J7" s="1" t="s">
        <v>158</v>
      </c>
      <c r="K7" s="1" t="s">
        <v>38</v>
      </c>
      <c r="L7" s="1" t="s">
        <v>71</v>
      </c>
      <c r="M7" s="1" t="s">
        <v>72</v>
      </c>
      <c r="N7" s="1">
        <v>3011</v>
      </c>
      <c r="O7" s="1">
        <v>28162502</v>
      </c>
      <c r="P7" s="1" t="s">
        <v>159</v>
      </c>
      <c r="Q7" s="1">
        <v>2013</v>
      </c>
      <c r="R7" s="1" t="s">
        <v>48</v>
      </c>
      <c r="S7" s="1">
        <v>2016</v>
      </c>
      <c r="T7" s="1" t="s">
        <v>43</v>
      </c>
      <c r="U7" s="1">
        <v>13.33</v>
      </c>
      <c r="V7" s="1">
        <v>1</v>
      </c>
      <c r="W7" s="1" t="s">
        <v>44</v>
      </c>
      <c r="X7" s="1">
        <v>11.8</v>
      </c>
      <c r="Y7" s="1">
        <v>1</v>
      </c>
      <c r="Z7" s="1" t="s">
        <v>45</v>
      </c>
      <c r="AA7" s="1">
        <v>11.81</v>
      </c>
      <c r="AB7" s="1">
        <v>1</v>
      </c>
      <c r="AC7" s="1"/>
      <c r="AD7" s="1"/>
      <c r="AE7" s="1"/>
      <c r="AF7" s="1">
        <f t="shared" si="0"/>
        <v>0</v>
      </c>
      <c r="AG7" s="6">
        <f t="shared" si="1"/>
        <v>12.313333333333334</v>
      </c>
      <c r="AH7" s="6">
        <f t="shared" si="2"/>
        <v>0.75</v>
      </c>
      <c r="AI7" s="6">
        <f t="shared" si="3"/>
        <v>0</v>
      </c>
      <c r="AJ7" s="7" t="s">
        <v>47</v>
      </c>
      <c r="AK7" s="7" t="s">
        <v>64</v>
      </c>
      <c r="AL7" s="7"/>
      <c r="AM7" s="7"/>
      <c r="AN7" s="7"/>
      <c r="AO7" s="8"/>
      <c r="AP7" s="8"/>
    </row>
    <row r="8" spans="1:42" s="5" customFormat="1" ht="29.1" customHeight="1">
      <c r="A8" s="1">
        <v>3</v>
      </c>
      <c r="B8" s="23">
        <v>11055891</v>
      </c>
      <c r="C8" s="1" t="s">
        <v>275</v>
      </c>
      <c r="D8" s="1" t="s">
        <v>84</v>
      </c>
      <c r="E8" s="1" t="s">
        <v>275</v>
      </c>
      <c r="F8" s="1" t="s">
        <v>276</v>
      </c>
      <c r="G8" s="1" t="s">
        <v>72</v>
      </c>
      <c r="H8" s="1" t="s">
        <v>36</v>
      </c>
      <c r="I8" s="1" t="s">
        <v>54</v>
      </c>
      <c r="J8" s="1" t="s">
        <v>277</v>
      </c>
      <c r="K8" s="1" t="s">
        <v>38</v>
      </c>
      <c r="L8" s="1" t="s">
        <v>71</v>
      </c>
      <c r="M8" s="1" t="s">
        <v>72</v>
      </c>
      <c r="N8" s="1">
        <v>3003</v>
      </c>
      <c r="O8" s="1">
        <v>23197500</v>
      </c>
      <c r="P8" s="1" t="s">
        <v>278</v>
      </c>
      <c r="Q8" s="1">
        <v>2013</v>
      </c>
      <c r="R8" s="1" t="s">
        <v>40</v>
      </c>
      <c r="S8" s="1">
        <v>2016</v>
      </c>
      <c r="T8" s="1" t="s">
        <v>43</v>
      </c>
      <c r="U8" s="1">
        <v>13.3</v>
      </c>
      <c r="V8" s="1">
        <v>1</v>
      </c>
      <c r="W8" s="1" t="s">
        <v>44</v>
      </c>
      <c r="X8" s="1">
        <v>11.16</v>
      </c>
      <c r="Y8" s="1">
        <v>1</v>
      </c>
      <c r="Z8" s="1" t="s">
        <v>45</v>
      </c>
      <c r="AA8" s="1">
        <v>11.45</v>
      </c>
      <c r="AB8" s="1">
        <v>1</v>
      </c>
      <c r="AC8" s="1"/>
      <c r="AD8" s="1"/>
      <c r="AE8" s="1"/>
      <c r="AF8" s="1">
        <f t="shared" si="0"/>
        <v>0</v>
      </c>
      <c r="AG8" s="6">
        <f t="shared" si="1"/>
        <v>11.969999999999999</v>
      </c>
      <c r="AH8" s="6">
        <f t="shared" si="2"/>
        <v>0.75</v>
      </c>
      <c r="AI8" s="6">
        <f t="shared" si="3"/>
        <v>0</v>
      </c>
      <c r="AJ8" s="7" t="s">
        <v>47</v>
      </c>
      <c r="AK8" s="7" t="s">
        <v>53</v>
      </c>
      <c r="AL8" s="7"/>
      <c r="AM8" s="7"/>
      <c r="AN8" s="7"/>
      <c r="AO8" s="8"/>
      <c r="AP8" s="8"/>
    </row>
    <row r="9" spans="1:42" s="5" customFormat="1" ht="29.1" customHeight="1">
      <c r="A9" s="1">
        <v>4</v>
      </c>
      <c r="B9" s="23">
        <v>11054862</v>
      </c>
      <c r="C9" s="1" t="s">
        <v>237</v>
      </c>
      <c r="D9" s="1" t="s">
        <v>202</v>
      </c>
      <c r="E9" s="1" t="s">
        <v>238</v>
      </c>
      <c r="F9" s="1" t="s">
        <v>239</v>
      </c>
      <c r="G9" s="1" t="s">
        <v>240</v>
      </c>
      <c r="H9" s="1" t="s">
        <v>36</v>
      </c>
      <c r="I9" s="1" t="s">
        <v>54</v>
      </c>
      <c r="J9" s="1" t="s">
        <v>241</v>
      </c>
      <c r="K9" s="1" t="s">
        <v>38</v>
      </c>
      <c r="L9" s="1" t="s">
        <v>71</v>
      </c>
      <c r="M9" s="1" t="s">
        <v>122</v>
      </c>
      <c r="N9" s="1">
        <v>3021</v>
      </c>
      <c r="O9" s="1">
        <v>21336640</v>
      </c>
      <c r="P9" s="1" t="s">
        <v>242</v>
      </c>
      <c r="Q9" s="1">
        <v>2013</v>
      </c>
      <c r="R9" s="1" t="s">
        <v>40</v>
      </c>
      <c r="S9" s="1">
        <v>2016</v>
      </c>
      <c r="T9" s="1" t="s">
        <v>43</v>
      </c>
      <c r="U9" s="1">
        <v>11.73</v>
      </c>
      <c r="V9" s="1">
        <v>1</v>
      </c>
      <c r="W9" s="1" t="s">
        <v>44</v>
      </c>
      <c r="X9" s="1">
        <v>12.02</v>
      </c>
      <c r="Y9" s="1">
        <v>1</v>
      </c>
      <c r="Z9" s="1" t="s">
        <v>45</v>
      </c>
      <c r="AA9" s="1">
        <v>11.91</v>
      </c>
      <c r="AB9" s="1">
        <v>1</v>
      </c>
      <c r="AC9" s="1"/>
      <c r="AD9" s="1"/>
      <c r="AE9" s="1"/>
      <c r="AF9" s="1">
        <f t="shared" si="0"/>
        <v>0</v>
      </c>
      <c r="AG9" s="6">
        <f t="shared" si="1"/>
        <v>11.886666666666665</v>
      </c>
      <c r="AH9" s="6">
        <f t="shared" si="2"/>
        <v>0.75</v>
      </c>
      <c r="AI9" s="6">
        <f t="shared" si="3"/>
        <v>0</v>
      </c>
      <c r="AJ9" s="7" t="s">
        <v>47</v>
      </c>
      <c r="AK9" s="7" t="s">
        <v>57</v>
      </c>
      <c r="AL9" s="7"/>
      <c r="AM9" s="7"/>
      <c r="AN9" s="7"/>
      <c r="AO9" s="8"/>
      <c r="AP9" s="8"/>
    </row>
    <row r="10" spans="1:42" s="5" customFormat="1" ht="29.1" customHeight="1">
      <c r="A10" s="1">
        <v>5</v>
      </c>
      <c r="B10" s="23">
        <v>11052361</v>
      </c>
      <c r="C10" s="1" t="s">
        <v>163</v>
      </c>
      <c r="D10" s="1" t="s">
        <v>164</v>
      </c>
      <c r="E10" s="1"/>
      <c r="F10" s="1" t="s">
        <v>165</v>
      </c>
      <c r="G10" s="1" t="s">
        <v>72</v>
      </c>
      <c r="H10" s="1" t="s">
        <v>36</v>
      </c>
      <c r="I10" s="1" t="s">
        <v>54</v>
      </c>
      <c r="J10" s="1" t="s">
        <v>166</v>
      </c>
      <c r="K10" s="1" t="s">
        <v>38</v>
      </c>
      <c r="L10" s="1" t="s">
        <v>71</v>
      </c>
      <c r="M10" s="1" t="s">
        <v>167</v>
      </c>
      <c r="N10" s="1">
        <v>3080</v>
      </c>
      <c r="O10" s="1">
        <v>55636340</v>
      </c>
      <c r="P10" s="1" t="s">
        <v>168</v>
      </c>
      <c r="Q10" s="1">
        <v>2013</v>
      </c>
      <c r="R10" s="1" t="s">
        <v>48</v>
      </c>
      <c r="S10" s="1">
        <v>2016</v>
      </c>
      <c r="T10" s="1" t="s">
        <v>43</v>
      </c>
      <c r="U10" s="1">
        <v>12.92</v>
      </c>
      <c r="V10" s="1">
        <v>1</v>
      </c>
      <c r="W10" s="1" t="s">
        <v>44</v>
      </c>
      <c r="X10" s="1">
        <v>11.58</v>
      </c>
      <c r="Y10" s="1">
        <v>1</v>
      </c>
      <c r="Z10" s="1" t="s">
        <v>45</v>
      </c>
      <c r="AA10" s="1">
        <v>10.91</v>
      </c>
      <c r="AB10" s="1">
        <v>1</v>
      </c>
      <c r="AC10" s="1"/>
      <c r="AD10" s="1"/>
      <c r="AE10" s="1"/>
      <c r="AF10" s="1">
        <f t="shared" si="0"/>
        <v>0</v>
      </c>
      <c r="AG10" s="6">
        <f t="shared" si="1"/>
        <v>11.803333333333333</v>
      </c>
      <c r="AH10" s="6">
        <f t="shared" si="2"/>
        <v>0.75</v>
      </c>
      <c r="AI10" s="6">
        <f t="shared" si="3"/>
        <v>0</v>
      </c>
      <c r="AJ10" s="7" t="s">
        <v>47</v>
      </c>
      <c r="AK10" s="7" t="s">
        <v>64</v>
      </c>
      <c r="AL10" s="7"/>
      <c r="AM10" s="7"/>
      <c r="AN10" s="7"/>
      <c r="AO10" s="8"/>
      <c r="AP10" s="8"/>
    </row>
    <row r="11" spans="1:42" s="5" customFormat="1" ht="29.1" customHeight="1">
      <c r="A11" s="1">
        <v>6</v>
      </c>
      <c r="B11" s="23">
        <v>12656464</v>
      </c>
      <c r="C11" s="1" t="s">
        <v>269</v>
      </c>
      <c r="D11" s="1" t="s">
        <v>270</v>
      </c>
      <c r="E11" s="1"/>
      <c r="F11" s="1" t="s">
        <v>271</v>
      </c>
      <c r="G11" s="1" t="s">
        <v>86</v>
      </c>
      <c r="H11" s="1" t="s">
        <v>36</v>
      </c>
      <c r="I11" s="1" t="s">
        <v>54</v>
      </c>
      <c r="J11" s="1" t="s">
        <v>272</v>
      </c>
      <c r="K11" s="1" t="s">
        <v>38</v>
      </c>
      <c r="L11" s="1" t="s">
        <v>86</v>
      </c>
      <c r="M11" s="1" t="s">
        <v>86</v>
      </c>
      <c r="N11" s="1">
        <v>1200</v>
      </c>
      <c r="O11" s="1">
        <v>95622309</v>
      </c>
      <c r="P11" s="1" t="s">
        <v>273</v>
      </c>
      <c r="Q11" s="1">
        <v>2013</v>
      </c>
      <c r="R11" s="1" t="s">
        <v>48</v>
      </c>
      <c r="S11" s="1">
        <v>2016</v>
      </c>
      <c r="T11" s="1" t="s">
        <v>43</v>
      </c>
      <c r="U11" s="1">
        <v>11.9</v>
      </c>
      <c r="V11" s="1">
        <v>1</v>
      </c>
      <c r="W11" s="1" t="s">
        <v>44</v>
      </c>
      <c r="X11" s="1">
        <v>12.1</v>
      </c>
      <c r="Y11" s="1">
        <v>1</v>
      </c>
      <c r="Z11" s="1" t="s">
        <v>45</v>
      </c>
      <c r="AA11" s="1">
        <v>10.3</v>
      </c>
      <c r="AB11" s="1">
        <v>1</v>
      </c>
      <c r="AC11" s="1"/>
      <c r="AD11" s="1"/>
      <c r="AE11" s="1"/>
      <c r="AF11" s="1">
        <f t="shared" si="0"/>
        <v>0</v>
      </c>
      <c r="AG11" s="6">
        <f t="shared" si="1"/>
        <v>11.433333333333332</v>
      </c>
      <c r="AH11" s="6">
        <f t="shared" si="2"/>
        <v>0.75</v>
      </c>
      <c r="AI11" s="6">
        <f t="shared" si="3"/>
        <v>0</v>
      </c>
      <c r="AJ11" s="7" t="s">
        <v>47</v>
      </c>
      <c r="AK11" s="7" t="s">
        <v>46</v>
      </c>
      <c r="AL11" s="7"/>
      <c r="AM11" s="7"/>
      <c r="AN11" s="7"/>
      <c r="AO11" s="8"/>
      <c r="AP11" s="8"/>
    </row>
    <row r="12" spans="1:42" s="5" customFormat="1" ht="29.1" customHeight="1">
      <c r="A12" s="1">
        <v>7</v>
      </c>
      <c r="B12" s="23">
        <v>11037306</v>
      </c>
      <c r="C12" s="1" t="s">
        <v>219</v>
      </c>
      <c r="D12" s="1" t="s">
        <v>220</v>
      </c>
      <c r="E12" s="1"/>
      <c r="F12" s="1" t="s">
        <v>221</v>
      </c>
      <c r="G12" s="1" t="s">
        <v>72</v>
      </c>
      <c r="H12" s="1" t="s">
        <v>36</v>
      </c>
      <c r="I12" s="1" t="s">
        <v>37</v>
      </c>
      <c r="J12" s="1" t="s">
        <v>222</v>
      </c>
      <c r="K12" s="1" t="s">
        <v>38</v>
      </c>
      <c r="L12" s="1" t="s">
        <v>71</v>
      </c>
      <c r="M12" s="1" t="s">
        <v>72</v>
      </c>
      <c r="N12" s="1">
        <v>3062</v>
      </c>
      <c r="O12" s="1">
        <v>21465430</v>
      </c>
      <c r="P12" s="1" t="s">
        <v>223</v>
      </c>
      <c r="Q12" s="1">
        <v>2012</v>
      </c>
      <c r="R12" s="1" t="s">
        <v>40</v>
      </c>
      <c r="S12" s="1">
        <v>2016</v>
      </c>
      <c r="T12" s="1" t="s">
        <v>43</v>
      </c>
      <c r="U12" s="1">
        <v>10.58</v>
      </c>
      <c r="V12" s="1">
        <v>1</v>
      </c>
      <c r="W12" s="1" t="s">
        <v>44</v>
      </c>
      <c r="X12" s="1">
        <v>11.8</v>
      </c>
      <c r="Y12" s="1">
        <v>1</v>
      </c>
      <c r="Z12" s="1" t="s">
        <v>45</v>
      </c>
      <c r="AA12" s="1">
        <v>12.51</v>
      </c>
      <c r="AB12" s="1">
        <v>1</v>
      </c>
      <c r="AC12" s="1"/>
      <c r="AD12" s="1"/>
      <c r="AE12" s="1"/>
      <c r="AF12" s="1">
        <f t="shared" si="0"/>
        <v>1</v>
      </c>
      <c r="AG12" s="6">
        <f t="shared" si="1"/>
        <v>11.63</v>
      </c>
      <c r="AH12" s="6">
        <f t="shared" si="2"/>
        <v>0.75</v>
      </c>
      <c r="AI12" s="6">
        <f t="shared" si="3"/>
        <v>0.25</v>
      </c>
      <c r="AJ12" s="7" t="s">
        <v>47</v>
      </c>
      <c r="AK12" s="7" t="s">
        <v>46</v>
      </c>
      <c r="AL12" s="7"/>
      <c r="AM12" s="7"/>
      <c r="AN12" s="7"/>
      <c r="AO12" s="8"/>
      <c r="AP12" s="8"/>
    </row>
    <row r="13" spans="1:42" s="5" customFormat="1" ht="29.1" customHeight="1">
      <c r="A13" s="1">
        <v>8</v>
      </c>
      <c r="B13" s="25" t="s">
        <v>299</v>
      </c>
      <c r="C13" s="1" t="s">
        <v>125</v>
      </c>
      <c r="D13" s="1" t="s">
        <v>126</v>
      </c>
      <c r="E13" s="1"/>
      <c r="F13" s="1" t="s">
        <v>127</v>
      </c>
      <c r="G13" s="1" t="s">
        <v>71</v>
      </c>
      <c r="H13" s="1" t="s">
        <v>36</v>
      </c>
      <c r="I13" s="1" t="s">
        <v>54</v>
      </c>
      <c r="J13" s="1" t="s">
        <v>128</v>
      </c>
      <c r="K13" s="1" t="s">
        <v>38</v>
      </c>
      <c r="L13" s="1" t="s">
        <v>71</v>
      </c>
      <c r="M13" s="1" t="s">
        <v>71</v>
      </c>
      <c r="N13" s="1">
        <v>3003</v>
      </c>
      <c r="O13" s="1">
        <v>21886794</v>
      </c>
      <c r="P13" s="1" t="s">
        <v>129</v>
      </c>
      <c r="Q13" s="1">
        <v>2013</v>
      </c>
      <c r="R13" s="1" t="s">
        <v>48</v>
      </c>
      <c r="S13" s="1">
        <v>2016</v>
      </c>
      <c r="T13" s="1" t="s">
        <v>43</v>
      </c>
      <c r="U13" s="1">
        <v>12.43</v>
      </c>
      <c r="V13" s="1">
        <v>1</v>
      </c>
      <c r="W13" s="1" t="s">
        <v>44</v>
      </c>
      <c r="X13" s="1">
        <v>10.62</v>
      </c>
      <c r="Y13" s="1">
        <v>1</v>
      </c>
      <c r="Z13" s="1" t="s">
        <v>45</v>
      </c>
      <c r="AA13" s="1">
        <v>10.55</v>
      </c>
      <c r="AB13" s="1">
        <v>1</v>
      </c>
      <c r="AC13" s="1"/>
      <c r="AD13" s="1"/>
      <c r="AE13" s="1"/>
      <c r="AF13" s="1">
        <f t="shared" si="0"/>
        <v>0</v>
      </c>
      <c r="AG13" s="6">
        <f t="shared" si="1"/>
        <v>11.199999999999998</v>
      </c>
      <c r="AH13" s="6">
        <f t="shared" si="2"/>
        <v>0.75</v>
      </c>
      <c r="AI13" s="6">
        <f t="shared" si="3"/>
        <v>0</v>
      </c>
      <c r="AJ13" s="7" t="s">
        <v>47</v>
      </c>
      <c r="AK13" s="7" t="s">
        <v>64</v>
      </c>
      <c r="AL13" s="7"/>
      <c r="AM13" s="7"/>
      <c r="AN13" s="7"/>
      <c r="AO13" s="8"/>
      <c r="AP13" s="8"/>
    </row>
    <row r="14" spans="1:42" s="5" customFormat="1" ht="29.1" customHeight="1">
      <c r="A14" s="1">
        <v>9</v>
      </c>
      <c r="B14" s="23">
        <v>13214451</v>
      </c>
      <c r="C14" s="1" t="s">
        <v>229</v>
      </c>
      <c r="D14" s="1" t="s">
        <v>230</v>
      </c>
      <c r="E14" s="1"/>
      <c r="F14" s="1" t="s">
        <v>231</v>
      </c>
      <c r="G14" s="1" t="s">
        <v>232</v>
      </c>
      <c r="H14" s="1" t="s">
        <v>36</v>
      </c>
      <c r="I14" s="1" t="s">
        <v>54</v>
      </c>
      <c r="J14" s="1" t="s">
        <v>233</v>
      </c>
      <c r="K14" s="1" t="s">
        <v>38</v>
      </c>
      <c r="L14" s="1" t="s">
        <v>71</v>
      </c>
      <c r="M14" s="1" t="s">
        <v>234</v>
      </c>
      <c r="N14" s="1">
        <v>3030</v>
      </c>
      <c r="O14" s="1">
        <v>94166585</v>
      </c>
      <c r="P14" s="1" t="s">
        <v>235</v>
      </c>
      <c r="Q14" s="1">
        <v>2010</v>
      </c>
      <c r="R14" s="1" t="s">
        <v>119</v>
      </c>
      <c r="S14" s="1">
        <v>2013</v>
      </c>
      <c r="T14" s="1" t="s">
        <v>51</v>
      </c>
      <c r="U14" s="1">
        <v>13.06</v>
      </c>
      <c r="V14" s="1">
        <v>1</v>
      </c>
      <c r="W14" s="1" t="s">
        <v>52</v>
      </c>
      <c r="X14" s="1">
        <v>10.98</v>
      </c>
      <c r="Y14" s="1">
        <v>1</v>
      </c>
      <c r="Z14" s="1" t="s">
        <v>85</v>
      </c>
      <c r="AA14" s="1">
        <v>10.26</v>
      </c>
      <c r="AB14" s="1">
        <v>0</v>
      </c>
      <c r="AC14" s="1"/>
      <c r="AD14" s="1"/>
      <c r="AE14" s="1"/>
      <c r="AF14" s="1">
        <f t="shared" si="0"/>
        <v>0</v>
      </c>
      <c r="AG14" s="6">
        <f t="shared" si="1"/>
        <v>11.433333333333332</v>
      </c>
      <c r="AH14" s="6">
        <f t="shared" si="2"/>
        <v>0.5</v>
      </c>
      <c r="AI14" s="6">
        <f t="shared" si="3"/>
        <v>0</v>
      </c>
      <c r="AJ14" s="7" t="s">
        <v>47</v>
      </c>
      <c r="AK14" s="7" t="s">
        <v>64</v>
      </c>
      <c r="AL14" s="7"/>
      <c r="AM14" s="7"/>
      <c r="AN14" s="7"/>
      <c r="AO14" s="8"/>
      <c r="AP14" s="8"/>
    </row>
    <row r="15" spans="1:42" s="5" customFormat="1" ht="29.1" customHeight="1">
      <c r="A15" s="1">
        <v>10</v>
      </c>
      <c r="B15" s="23">
        <v>11052579</v>
      </c>
      <c r="C15" s="1" t="s">
        <v>105</v>
      </c>
      <c r="D15" s="1" t="s">
        <v>106</v>
      </c>
      <c r="E15" s="1" t="s">
        <v>105</v>
      </c>
      <c r="F15" s="1" t="s">
        <v>107</v>
      </c>
      <c r="G15" s="1" t="s">
        <v>72</v>
      </c>
      <c r="H15" s="1" t="s">
        <v>36</v>
      </c>
      <c r="I15" s="1" t="s">
        <v>54</v>
      </c>
      <c r="J15" s="1" t="s">
        <v>108</v>
      </c>
      <c r="K15" s="1" t="s">
        <v>38</v>
      </c>
      <c r="L15" s="1" t="s">
        <v>71</v>
      </c>
      <c r="M15" s="1" t="s">
        <v>72</v>
      </c>
      <c r="N15" s="1">
        <v>3042</v>
      </c>
      <c r="O15" s="1">
        <v>53475991</v>
      </c>
      <c r="P15" s="1" t="s">
        <v>109</v>
      </c>
      <c r="Q15" s="1">
        <v>2013</v>
      </c>
      <c r="R15" s="1" t="s">
        <v>40</v>
      </c>
      <c r="S15" s="1">
        <v>2016</v>
      </c>
      <c r="T15" s="1" t="s">
        <v>43</v>
      </c>
      <c r="U15" s="1">
        <v>12.42</v>
      </c>
      <c r="V15" s="1">
        <v>1</v>
      </c>
      <c r="W15" s="1" t="s">
        <v>44</v>
      </c>
      <c r="X15" s="1">
        <v>11.03</v>
      </c>
      <c r="Y15" s="1">
        <v>1</v>
      </c>
      <c r="Z15" s="1" t="s">
        <v>45</v>
      </c>
      <c r="AA15" s="1">
        <v>10</v>
      </c>
      <c r="AB15" s="1">
        <v>1</v>
      </c>
      <c r="AC15" s="1"/>
      <c r="AD15" s="1"/>
      <c r="AE15" s="1"/>
      <c r="AF15" s="1">
        <f t="shared" si="0"/>
        <v>0</v>
      </c>
      <c r="AG15" s="6">
        <f t="shared" si="1"/>
        <v>11.15</v>
      </c>
      <c r="AH15" s="6">
        <f t="shared" si="2"/>
        <v>0.75</v>
      </c>
      <c r="AI15" s="6">
        <f t="shared" si="3"/>
        <v>0</v>
      </c>
      <c r="AJ15" s="7" t="s">
        <v>47</v>
      </c>
      <c r="AK15" s="7" t="s">
        <v>53</v>
      </c>
      <c r="AL15" s="7"/>
      <c r="AM15" s="7"/>
      <c r="AN15" s="7"/>
      <c r="AO15" s="8"/>
      <c r="AP15" s="8"/>
    </row>
    <row r="16" spans="1:42" s="5" customFormat="1" ht="29.1" customHeight="1">
      <c r="A16" s="1">
        <v>11</v>
      </c>
      <c r="B16" s="23">
        <v>11053844</v>
      </c>
      <c r="C16" s="1" t="s">
        <v>90</v>
      </c>
      <c r="D16" s="1" t="s">
        <v>91</v>
      </c>
      <c r="E16" s="1"/>
      <c r="F16" s="1" t="s">
        <v>87</v>
      </c>
      <c r="G16" s="1" t="s">
        <v>92</v>
      </c>
      <c r="H16" s="1" t="s">
        <v>36</v>
      </c>
      <c r="I16" s="1" t="s">
        <v>37</v>
      </c>
      <c r="J16" s="1" t="s">
        <v>93</v>
      </c>
      <c r="K16" s="1" t="s">
        <v>38</v>
      </c>
      <c r="L16" s="1" t="s">
        <v>71</v>
      </c>
      <c r="M16" s="1" t="s">
        <v>72</v>
      </c>
      <c r="N16" s="1">
        <v>3041</v>
      </c>
      <c r="O16" s="1">
        <v>58642656</v>
      </c>
      <c r="P16" s="1" t="s">
        <v>94</v>
      </c>
      <c r="Q16" s="1">
        <v>2013</v>
      </c>
      <c r="R16" s="1" t="s">
        <v>48</v>
      </c>
      <c r="S16" s="1">
        <v>2016</v>
      </c>
      <c r="T16" s="1" t="s">
        <v>43</v>
      </c>
      <c r="U16" s="1">
        <v>11.73</v>
      </c>
      <c r="V16" s="1">
        <v>1</v>
      </c>
      <c r="W16" s="1" t="s">
        <v>44</v>
      </c>
      <c r="X16" s="1">
        <v>11.19</v>
      </c>
      <c r="Y16" s="1">
        <v>1</v>
      </c>
      <c r="Z16" s="1" t="s">
        <v>45</v>
      </c>
      <c r="AA16" s="1">
        <v>10.45</v>
      </c>
      <c r="AB16" s="1">
        <v>1</v>
      </c>
      <c r="AC16" s="1"/>
      <c r="AD16" s="1"/>
      <c r="AE16" s="1"/>
      <c r="AF16" s="1">
        <f t="shared" si="0"/>
        <v>0</v>
      </c>
      <c r="AG16" s="6">
        <f t="shared" si="1"/>
        <v>11.123333333333335</v>
      </c>
      <c r="AH16" s="6">
        <f t="shared" si="2"/>
        <v>0.75</v>
      </c>
      <c r="AI16" s="6">
        <f t="shared" si="3"/>
        <v>0</v>
      </c>
      <c r="AJ16" s="7" t="s">
        <v>47</v>
      </c>
      <c r="AK16" s="7" t="s">
        <v>57</v>
      </c>
      <c r="AL16" s="7"/>
      <c r="AM16" s="7"/>
      <c r="AN16" s="7"/>
      <c r="AO16" s="8"/>
      <c r="AP16" s="8"/>
    </row>
    <row r="17" spans="1:42" s="5" customFormat="1" ht="29.1" customHeight="1">
      <c r="A17" s="1">
        <v>12</v>
      </c>
      <c r="B17" s="23">
        <v>14229214</v>
      </c>
      <c r="C17" s="1" t="s">
        <v>77</v>
      </c>
      <c r="D17" s="1" t="s">
        <v>78</v>
      </c>
      <c r="E17" s="1"/>
      <c r="F17" s="1" t="s">
        <v>79</v>
      </c>
      <c r="G17" s="1" t="s">
        <v>80</v>
      </c>
      <c r="H17" s="1" t="s">
        <v>36</v>
      </c>
      <c r="I17" s="1" t="s">
        <v>54</v>
      </c>
      <c r="J17" s="1" t="s">
        <v>81</v>
      </c>
      <c r="K17" s="1" t="s">
        <v>38</v>
      </c>
      <c r="L17" s="1" t="s">
        <v>39</v>
      </c>
      <c r="M17" s="1" t="s">
        <v>82</v>
      </c>
      <c r="N17" s="1">
        <v>9170</v>
      </c>
      <c r="O17" s="1">
        <v>40606452</v>
      </c>
      <c r="P17" s="1" t="s">
        <v>83</v>
      </c>
      <c r="Q17" s="1">
        <v>2012</v>
      </c>
      <c r="R17" s="1" t="s">
        <v>48</v>
      </c>
      <c r="S17" s="1">
        <v>2016</v>
      </c>
      <c r="T17" s="1" t="s">
        <v>43</v>
      </c>
      <c r="U17" s="1">
        <v>11.83</v>
      </c>
      <c r="V17" s="1">
        <v>1</v>
      </c>
      <c r="W17" s="1" t="s">
        <v>44</v>
      </c>
      <c r="X17" s="1">
        <v>10.67</v>
      </c>
      <c r="Y17" s="1">
        <v>1</v>
      </c>
      <c r="Z17" s="1" t="s">
        <v>45</v>
      </c>
      <c r="AA17" s="1">
        <v>11.28</v>
      </c>
      <c r="AB17" s="1">
        <v>1</v>
      </c>
      <c r="AC17" s="1"/>
      <c r="AD17" s="1"/>
      <c r="AE17" s="1"/>
      <c r="AF17" s="1">
        <f t="shared" si="0"/>
        <v>1</v>
      </c>
      <c r="AG17" s="6">
        <f t="shared" si="1"/>
        <v>11.26</v>
      </c>
      <c r="AH17" s="6">
        <f t="shared" si="2"/>
        <v>0.75</v>
      </c>
      <c r="AI17" s="6">
        <f t="shared" si="3"/>
        <v>0.25</v>
      </c>
      <c r="AJ17" s="7" t="s">
        <v>47</v>
      </c>
      <c r="AK17" s="7"/>
      <c r="AL17" s="7"/>
      <c r="AM17" s="7"/>
      <c r="AN17" s="7"/>
      <c r="AO17" s="8"/>
      <c r="AP17" s="8"/>
    </row>
    <row r="18" spans="1:42" s="5" customFormat="1" ht="29.1" customHeight="1">
      <c r="A18" s="1">
        <v>13</v>
      </c>
      <c r="B18" s="23">
        <v>11052500</v>
      </c>
      <c r="C18" s="1" t="s">
        <v>204</v>
      </c>
      <c r="D18" s="1" t="s">
        <v>205</v>
      </c>
      <c r="E18" s="1"/>
      <c r="F18" s="1" t="s">
        <v>206</v>
      </c>
      <c r="G18" s="1" t="s">
        <v>72</v>
      </c>
      <c r="H18" s="1" t="s">
        <v>36</v>
      </c>
      <c r="I18" s="1" t="s">
        <v>54</v>
      </c>
      <c r="J18" s="1" t="s">
        <v>207</v>
      </c>
      <c r="K18" s="1" t="s">
        <v>38</v>
      </c>
      <c r="L18" s="1" t="s">
        <v>71</v>
      </c>
      <c r="M18" s="1" t="s">
        <v>71</v>
      </c>
      <c r="N18" s="1">
        <v>3021</v>
      </c>
      <c r="O18" s="1">
        <v>29393140</v>
      </c>
      <c r="P18" s="1" t="s">
        <v>208</v>
      </c>
      <c r="Q18" s="1">
        <v>2013</v>
      </c>
      <c r="R18" s="1" t="s">
        <v>40</v>
      </c>
      <c r="S18" s="1">
        <v>2016</v>
      </c>
      <c r="T18" s="1" t="s">
        <v>43</v>
      </c>
      <c r="U18" s="1">
        <v>10.130000000000001</v>
      </c>
      <c r="V18" s="1">
        <v>1</v>
      </c>
      <c r="W18" s="1" t="s">
        <v>44</v>
      </c>
      <c r="X18" s="1">
        <v>10.23</v>
      </c>
      <c r="Y18" s="1">
        <v>1</v>
      </c>
      <c r="Z18" s="1" t="s">
        <v>45</v>
      </c>
      <c r="AA18" s="1">
        <v>12.67</v>
      </c>
      <c r="AB18" s="1">
        <v>1</v>
      </c>
      <c r="AC18" s="1"/>
      <c r="AD18" s="1"/>
      <c r="AE18" s="1"/>
      <c r="AF18" s="1">
        <f t="shared" si="0"/>
        <v>0</v>
      </c>
      <c r="AG18" s="6">
        <f t="shared" si="1"/>
        <v>11.01</v>
      </c>
      <c r="AH18" s="6">
        <f t="shared" si="2"/>
        <v>0.75</v>
      </c>
      <c r="AI18" s="6">
        <f t="shared" si="3"/>
        <v>0</v>
      </c>
      <c r="AJ18" s="7" t="s">
        <v>47</v>
      </c>
      <c r="AK18" s="7" t="s">
        <v>53</v>
      </c>
      <c r="AL18" s="7"/>
      <c r="AM18" s="7"/>
      <c r="AN18" s="7"/>
      <c r="AO18" s="8"/>
      <c r="AP18" s="8"/>
    </row>
    <row r="19" spans="1:42" s="5" customFormat="1" ht="29.1" customHeight="1">
      <c r="A19" s="1">
        <v>14</v>
      </c>
      <c r="B19" s="25" t="s">
        <v>300</v>
      </c>
      <c r="C19" s="1" t="s">
        <v>171</v>
      </c>
      <c r="D19" s="1" t="s">
        <v>139</v>
      </c>
      <c r="E19" s="1"/>
      <c r="F19" s="1" t="s">
        <v>172</v>
      </c>
      <c r="G19" s="1" t="s">
        <v>173</v>
      </c>
      <c r="H19" s="1" t="s">
        <v>36</v>
      </c>
      <c r="I19" s="1" t="s">
        <v>54</v>
      </c>
      <c r="J19" s="1" t="s">
        <v>174</v>
      </c>
      <c r="K19" s="1" t="s">
        <v>38</v>
      </c>
      <c r="L19" s="1" t="s">
        <v>55</v>
      </c>
      <c r="M19" s="1" t="s">
        <v>175</v>
      </c>
      <c r="N19" s="1">
        <v>5114</v>
      </c>
      <c r="O19" s="1">
        <v>23491941</v>
      </c>
      <c r="P19" s="1" t="s">
        <v>176</v>
      </c>
      <c r="Q19" s="1">
        <v>2013</v>
      </c>
      <c r="R19" s="1" t="s">
        <v>40</v>
      </c>
      <c r="S19" s="1">
        <v>2016</v>
      </c>
      <c r="T19" s="1" t="s">
        <v>43</v>
      </c>
      <c r="U19" s="1">
        <v>12.95</v>
      </c>
      <c r="V19" s="1">
        <v>1</v>
      </c>
      <c r="W19" s="1" t="s">
        <v>44</v>
      </c>
      <c r="X19" s="1">
        <v>10.51</v>
      </c>
      <c r="Y19" s="1">
        <v>0</v>
      </c>
      <c r="Z19" s="1" t="s">
        <v>45</v>
      </c>
      <c r="AA19" s="1">
        <v>10.15</v>
      </c>
      <c r="AB19" s="1">
        <v>1</v>
      </c>
      <c r="AC19" s="1"/>
      <c r="AD19" s="1"/>
      <c r="AE19" s="1"/>
      <c r="AF19" s="1">
        <f t="shared" si="0"/>
        <v>0</v>
      </c>
      <c r="AG19" s="6">
        <f t="shared" si="1"/>
        <v>11.203333333333333</v>
      </c>
      <c r="AH19" s="6">
        <f t="shared" si="2"/>
        <v>0.5</v>
      </c>
      <c r="AI19" s="6">
        <f t="shared" si="3"/>
        <v>0</v>
      </c>
      <c r="AJ19" s="7" t="s">
        <v>47</v>
      </c>
      <c r="AK19" s="7" t="s">
        <v>64</v>
      </c>
      <c r="AL19" s="7"/>
      <c r="AM19" s="7"/>
      <c r="AN19" s="7"/>
      <c r="AO19" s="8"/>
      <c r="AP19" s="8"/>
    </row>
    <row r="20" spans="1:42" s="5" customFormat="1" ht="29.1" customHeight="1">
      <c r="A20" s="1">
        <v>15</v>
      </c>
      <c r="B20" s="25" t="s">
        <v>301</v>
      </c>
      <c r="C20" s="1" t="s">
        <v>66</v>
      </c>
      <c r="D20" s="1" t="s">
        <v>67</v>
      </c>
      <c r="E20" s="1"/>
      <c r="F20" s="1" t="s">
        <v>68</v>
      </c>
      <c r="G20" s="1" t="s">
        <v>69</v>
      </c>
      <c r="H20" s="1" t="s">
        <v>36</v>
      </c>
      <c r="I20" s="1" t="s">
        <v>54</v>
      </c>
      <c r="J20" s="1" t="s">
        <v>70</v>
      </c>
      <c r="K20" s="1" t="s">
        <v>38</v>
      </c>
      <c r="L20" s="1" t="s">
        <v>71</v>
      </c>
      <c r="M20" s="1" t="s">
        <v>72</v>
      </c>
      <c r="N20" s="1">
        <v>3064</v>
      </c>
      <c r="O20" s="1">
        <v>52559728</v>
      </c>
      <c r="P20" s="1" t="s">
        <v>73</v>
      </c>
      <c r="Q20" s="1">
        <v>2012</v>
      </c>
      <c r="R20" s="1" t="s">
        <v>48</v>
      </c>
      <c r="S20" s="1">
        <v>2016</v>
      </c>
      <c r="T20" s="1" t="s">
        <v>43</v>
      </c>
      <c r="U20" s="1">
        <v>12.95</v>
      </c>
      <c r="V20" s="1">
        <v>1</v>
      </c>
      <c r="W20" s="1" t="s">
        <v>44</v>
      </c>
      <c r="X20" s="1">
        <v>10.63</v>
      </c>
      <c r="Y20" s="1">
        <v>0</v>
      </c>
      <c r="Z20" s="1" t="s">
        <v>45</v>
      </c>
      <c r="AA20" s="1">
        <v>10.24</v>
      </c>
      <c r="AB20" s="1">
        <v>1</v>
      </c>
      <c r="AC20" s="1"/>
      <c r="AD20" s="1"/>
      <c r="AE20" s="1"/>
      <c r="AF20" s="1">
        <f t="shared" si="0"/>
        <v>1</v>
      </c>
      <c r="AG20" s="6">
        <f t="shared" si="1"/>
        <v>11.273333333333333</v>
      </c>
      <c r="AH20" s="6">
        <f t="shared" si="2"/>
        <v>0.5</v>
      </c>
      <c r="AI20" s="6">
        <f t="shared" si="3"/>
        <v>0.25</v>
      </c>
      <c r="AJ20" s="7" t="s">
        <v>47</v>
      </c>
      <c r="AK20" s="7" t="s">
        <v>64</v>
      </c>
      <c r="AL20" s="7"/>
      <c r="AM20" s="7"/>
      <c r="AN20" s="7"/>
      <c r="AO20" s="8"/>
      <c r="AP20" s="8"/>
    </row>
    <row r="21" spans="1:42" s="5" customFormat="1" ht="29.1" customHeight="1">
      <c r="A21" s="1">
        <v>16</v>
      </c>
      <c r="B21" s="23">
        <v>11052878</v>
      </c>
      <c r="C21" s="1" t="s">
        <v>148</v>
      </c>
      <c r="D21" s="1" t="s">
        <v>149</v>
      </c>
      <c r="E21" s="1"/>
      <c r="F21" s="1" t="s">
        <v>150</v>
      </c>
      <c r="G21" s="1" t="s">
        <v>72</v>
      </c>
      <c r="H21" s="1" t="s">
        <v>36</v>
      </c>
      <c r="I21" s="1" t="s">
        <v>54</v>
      </c>
      <c r="J21" s="1" t="s">
        <v>151</v>
      </c>
      <c r="K21" s="1" t="s">
        <v>38</v>
      </c>
      <c r="L21" s="1" t="s">
        <v>71</v>
      </c>
      <c r="M21" s="1" t="s">
        <v>72</v>
      </c>
      <c r="N21" s="1">
        <v>3002</v>
      </c>
      <c r="O21" s="1">
        <v>20013841</v>
      </c>
      <c r="P21" s="1" t="s">
        <v>152</v>
      </c>
      <c r="Q21" s="1">
        <v>2013</v>
      </c>
      <c r="R21" s="1" t="s">
        <v>48</v>
      </c>
      <c r="S21" s="1">
        <v>2016</v>
      </c>
      <c r="T21" s="1" t="s">
        <v>43</v>
      </c>
      <c r="U21" s="1">
        <v>11.48</v>
      </c>
      <c r="V21" s="1">
        <v>1</v>
      </c>
      <c r="W21" s="1" t="s">
        <v>44</v>
      </c>
      <c r="X21" s="1">
        <v>10.79</v>
      </c>
      <c r="Y21" s="1">
        <v>0</v>
      </c>
      <c r="Z21" s="1" t="s">
        <v>45</v>
      </c>
      <c r="AA21" s="1">
        <v>10.119999999999999</v>
      </c>
      <c r="AB21" s="1">
        <v>1</v>
      </c>
      <c r="AC21" s="1"/>
      <c r="AD21" s="1"/>
      <c r="AE21" s="1"/>
      <c r="AF21" s="1">
        <f t="shared" si="0"/>
        <v>0</v>
      </c>
      <c r="AG21" s="6">
        <f t="shared" si="1"/>
        <v>10.796666666666667</v>
      </c>
      <c r="AH21" s="6">
        <f t="shared" si="2"/>
        <v>0.5</v>
      </c>
      <c r="AI21" s="6">
        <f t="shared" si="3"/>
        <v>0</v>
      </c>
      <c r="AJ21" s="7" t="s">
        <v>47</v>
      </c>
      <c r="AK21" s="7" t="s">
        <v>64</v>
      </c>
      <c r="AL21" s="7"/>
      <c r="AM21" s="7"/>
      <c r="AN21" s="7"/>
      <c r="AO21" s="8"/>
      <c r="AP21" s="8"/>
    </row>
    <row r="22" spans="1:42" s="5" customFormat="1" ht="29.1" customHeight="1">
      <c r="A22" s="1">
        <v>17</v>
      </c>
      <c r="B22" s="23">
        <v>13239651</v>
      </c>
      <c r="C22" s="1" t="s">
        <v>177</v>
      </c>
      <c r="D22" s="1" t="s">
        <v>198</v>
      </c>
      <c r="E22" s="1"/>
      <c r="F22" s="1" t="s">
        <v>199</v>
      </c>
      <c r="G22" s="1" t="s">
        <v>154</v>
      </c>
      <c r="H22" s="1" t="s">
        <v>36</v>
      </c>
      <c r="I22" s="1" t="s">
        <v>54</v>
      </c>
      <c r="J22" s="1" t="s">
        <v>200</v>
      </c>
      <c r="K22" s="1" t="s">
        <v>38</v>
      </c>
      <c r="L22" s="1" t="s">
        <v>123</v>
      </c>
      <c r="M22" s="1" t="s">
        <v>154</v>
      </c>
      <c r="N22" s="1">
        <v>6061</v>
      </c>
      <c r="O22" s="1">
        <v>53374299</v>
      </c>
      <c r="P22" s="1" t="s">
        <v>201</v>
      </c>
      <c r="Q22" s="1">
        <v>2013</v>
      </c>
      <c r="R22" s="1" t="s">
        <v>40</v>
      </c>
      <c r="S22" s="1">
        <v>2016</v>
      </c>
      <c r="T22" s="1" t="s">
        <v>43</v>
      </c>
      <c r="U22" s="1">
        <v>12.32</v>
      </c>
      <c r="V22" s="1">
        <v>1</v>
      </c>
      <c r="W22" s="1" t="s">
        <v>44</v>
      </c>
      <c r="X22" s="1">
        <v>13.14</v>
      </c>
      <c r="Y22" s="1">
        <v>1</v>
      </c>
      <c r="Z22" s="1" t="s">
        <v>45</v>
      </c>
      <c r="AA22" s="1">
        <v>13.38</v>
      </c>
      <c r="AB22" s="1">
        <v>1</v>
      </c>
      <c r="AC22" s="1"/>
      <c r="AD22" s="1"/>
      <c r="AE22" s="1"/>
      <c r="AF22" s="1">
        <f t="shared" si="0"/>
        <v>0</v>
      </c>
      <c r="AG22" s="6">
        <f t="shared" ref="AG22" si="4">SUM(U22+X22+AA22)/3</f>
        <v>12.946666666666667</v>
      </c>
      <c r="AH22" s="6">
        <f t="shared" ref="AH22" si="5">SUM(V22+Y22+AB22)*0.25</f>
        <v>0.75</v>
      </c>
      <c r="AI22" s="6">
        <f t="shared" ref="AI22" si="6">SUM(AF22*0.25)</f>
        <v>0</v>
      </c>
      <c r="AJ22" s="10" t="s">
        <v>47</v>
      </c>
      <c r="AK22" s="10" t="s">
        <v>57</v>
      </c>
      <c r="AL22" s="10"/>
      <c r="AM22" s="10"/>
      <c r="AN22" s="10"/>
      <c r="AO22" s="11"/>
    </row>
    <row r="23" spans="1:42" s="5" customFormat="1" ht="29.1" customHeight="1">
      <c r="A23" s="1">
        <v>18</v>
      </c>
      <c r="B23" s="25" t="s">
        <v>302</v>
      </c>
      <c r="C23" s="1" t="s">
        <v>138</v>
      </c>
      <c r="D23" s="1" t="s">
        <v>139</v>
      </c>
      <c r="E23" s="1" t="s">
        <v>138</v>
      </c>
      <c r="F23" s="1" t="s">
        <v>140</v>
      </c>
      <c r="G23" s="1" t="s">
        <v>141</v>
      </c>
      <c r="H23" s="1" t="s">
        <v>36</v>
      </c>
      <c r="I23" s="1" t="s">
        <v>54</v>
      </c>
      <c r="J23" s="1" t="s">
        <v>142</v>
      </c>
      <c r="K23" s="1" t="s">
        <v>38</v>
      </c>
      <c r="L23" s="1" t="s">
        <v>75</v>
      </c>
      <c r="M23" s="1" t="s">
        <v>143</v>
      </c>
      <c r="N23" s="1">
        <v>4135</v>
      </c>
      <c r="O23" s="1">
        <v>99602736</v>
      </c>
      <c r="P23" s="1" t="s">
        <v>144</v>
      </c>
      <c r="Q23" s="1">
        <v>2006</v>
      </c>
      <c r="R23" s="1" t="s">
        <v>48</v>
      </c>
      <c r="S23" s="1">
        <v>2010</v>
      </c>
      <c r="T23" s="1" t="s">
        <v>110</v>
      </c>
      <c r="U23" s="1">
        <v>10.1</v>
      </c>
      <c r="V23" s="1">
        <v>1</v>
      </c>
      <c r="W23" s="1" t="s">
        <v>120</v>
      </c>
      <c r="X23" s="1">
        <v>11.92</v>
      </c>
      <c r="Y23" s="1">
        <v>1</v>
      </c>
      <c r="Z23" s="1" t="s">
        <v>88</v>
      </c>
      <c r="AA23" s="1">
        <v>10.47</v>
      </c>
      <c r="AB23" s="1">
        <v>1</v>
      </c>
      <c r="AC23" s="1" t="s">
        <v>50</v>
      </c>
      <c r="AD23" s="1">
        <v>10.55</v>
      </c>
      <c r="AE23" s="1">
        <v>1</v>
      </c>
      <c r="AF23" s="1">
        <f>SUM(S23-Q23)-4</f>
        <v>0</v>
      </c>
      <c r="AG23" s="6">
        <f>SUM(U23+X23+AA23+AD23)/4</f>
        <v>10.760000000000002</v>
      </c>
      <c r="AH23" s="6">
        <f>SUM(V23+Y23+AB23+AE23)*0.25</f>
        <v>1</v>
      </c>
      <c r="AI23" s="6">
        <f>SUM(AF23)*0.25</f>
        <v>0</v>
      </c>
      <c r="AJ23" s="12" t="s">
        <v>47</v>
      </c>
      <c r="AK23" s="12" t="s">
        <v>46</v>
      </c>
      <c r="AL23" s="4"/>
      <c r="AM23" s="4"/>
      <c r="AN23" s="4"/>
    </row>
    <row r="24" spans="1:42" s="5" customFormat="1" ht="32.25" customHeight="1">
      <c r="A24" s="1">
        <v>19</v>
      </c>
      <c r="B24" s="25" t="s">
        <v>303</v>
      </c>
      <c r="C24" s="1" t="s">
        <v>254</v>
      </c>
      <c r="D24" s="1" t="s">
        <v>181</v>
      </c>
      <c r="E24" s="1" t="s">
        <v>255</v>
      </c>
      <c r="F24" s="1" t="s">
        <v>256</v>
      </c>
      <c r="G24" s="1" t="s">
        <v>257</v>
      </c>
      <c r="H24" s="1" t="s">
        <v>36</v>
      </c>
      <c r="I24" s="1" t="s">
        <v>54</v>
      </c>
      <c r="J24" s="1" t="s">
        <v>258</v>
      </c>
      <c r="K24" s="1" t="s">
        <v>38</v>
      </c>
      <c r="L24" s="1" t="s">
        <v>59</v>
      </c>
      <c r="M24" s="1" t="s">
        <v>58</v>
      </c>
      <c r="N24" s="1">
        <v>2133</v>
      </c>
      <c r="O24" s="1">
        <v>41990314</v>
      </c>
      <c r="P24" s="1" t="s">
        <v>259</v>
      </c>
      <c r="Q24" s="1">
        <v>2003</v>
      </c>
      <c r="R24" s="1" t="s">
        <v>48</v>
      </c>
      <c r="S24" s="1">
        <v>2008</v>
      </c>
      <c r="T24" s="1" t="s">
        <v>63</v>
      </c>
      <c r="U24" s="1">
        <v>10.83</v>
      </c>
      <c r="V24" s="1">
        <v>1</v>
      </c>
      <c r="W24" s="1" t="s">
        <v>121</v>
      </c>
      <c r="X24" s="1">
        <v>10.01</v>
      </c>
      <c r="Y24" s="1">
        <v>1</v>
      </c>
      <c r="Z24" s="1" t="s">
        <v>110</v>
      </c>
      <c r="AA24" s="1">
        <v>10.07</v>
      </c>
      <c r="AB24" s="1">
        <v>1</v>
      </c>
      <c r="AC24" s="1" t="s">
        <v>120</v>
      </c>
      <c r="AD24" s="1">
        <v>11.53</v>
      </c>
      <c r="AE24" s="1">
        <v>0</v>
      </c>
      <c r="AF24" s="1">
        <f>SUM(S24-Q24)-4</f>
        <v>1</v>
      </c>
      <c r="AG24" s="6">
        <f>SUM(U24+X24+AA24+AD24)/4</f>
        <v>10.61</v>
      </c>
      <c r="AH24" s="6">
        <f>SUM(V24+Y24+AB24+AE24)*0.25</f>
        <v>0.75</v>
      </c>
      <c r="AI24" s="6">
        <f>SUM(AF24)*0.25</f>
        <v>0.25</v>
      </c>
      <c r="AJ24" s="12" t="s">
        <v>47</v>
      </c>
      <c r="AK24" s="12" t="s">
        <v>64</v>
      </c>
      <c r="AL24" s="4"/>
      <c r="AM24" s="4"/>
      <c r="AN24" s="4"/>
    </row>
    <row r="25" spans="1:42" s="5" customFormat="1" ht="29.1" customHeight="1">
      <c r="A25" s="1">
        <v>20</v>
      </c>
      <c r="B25" s="25" t="s">
        <v>304</v>
      </c>
      <c r="C25" s="1" t="s">
        <v>189</v>
      </c>
      <c r="D25" s="1" t="s">
        <v>262</v>
      </c>
      <c r="E25" s="1"/>
      <c r="F25" s="1" t="s">
        <v>263</v>
      </c>
      <c r="G25" s="1" t="s">
        <v>264</v>
      </c>
      <c r="H25" s="1" t="s">
        <v>36</v>
      </c>
      <c r="I25" s="1" t="s">
        <v>37</v>
      </c>
      <c r="J25" s="1" t="s">
        <v>265</v>
      </c>
      <c r="K25" s="1" t="s">
        <v>38</v>
      </c>
      <c r="L25" s="1" t="s">
        <v>71</v>
      </c>
      <c r="M25" s="1" t="s">
        <v>266</v>
      </c>
      <c r="N25" s="1">
        <v>3050</v>
      </c>
      <c r="O25" s="1">
        <v>54036662</v>
      </c>
      <c r="P25" s="1" t="s">
        <v>267</v>
      </c>
      <c r="Q25" s="1">
        <v>1999</v>
      </c>
      <c r="R25" s="1" t="s">
        <v>48</v>
      </c>
      <c r="S25" s="1">
        <v>2003</v>
      </c>
      <c r="T25" s="1" t="s">
        <v>111</v>
      </c>
      <c r="U25" s="1">
        <v>10.130000000000001</v>
      </c>
      <c r="V25" s="1">
        <v>1</v>
      </c>
      <c r="W25" s="1" t="s">
        <v>61</v>
      </c>
      <c r="X25" s="1">
        <v>11.2</v>
      </c>
      <c r="Y25" s="1">
        <v>0</v>
      </c>
      <c r="Z25" s="1" t="s">
        <v>62</v>
      </c>
      <c r="AA25" s="1">
        <v>10.59</v>
      </c>
      <c r="AB25" s="1">
        <v>0</v>
      </c>
      <c r="AC25" s="1" t="s">
        <v>112</v>
      </c>
      <c r="AD25" s="1">
        <v>10.029999999999999</v>
      </c>
      <c r="AE25" s="1">
        <v>1</v>
      </c>
      <c r="AF25" s="1">
        <f>SUM(S25-Q25)-4</f>
        <v>0</v>
      </c>
      <c r="AG25" s="6">
        <f>SUM(U25+X25+AA25+AD25)/4</f>
        <v>10.487499999999999</v>
      </c>
      <c r="AH25" s="6">
        <f>SUM(V25+Y25+AB25+AE25)*0.25</f>
        <v>0.5</v>
      </c>
      <c r="AI25" s="6">
        <f>SUM(AF25)*0.25</f>
        <v>0</v>
      </c>
      <c r="AJ25" s="12" t="s">
        <v>47</v>
      </c>
      <c r="AK25" s="12" t="s">
        <v>46</v>
      </c>
      <c r="AL25" s="4"/>
      <c r="AM25" s="4"/>
      <c r="AN25" s="4"/>
    </row>
    <row r="28" spans="1:42" ht="15.75">
      <c r="A28" s="36" t="s">
        <v>296</v>
      </c>
      <c r="B28" s="37"/>
      <c r="C28" s="37"/>
    </row>
  </sheetData>
  <mergeCells count="3">
    <mergeCell ref="A1:AI1"/>
    <mergeCell ref="A2:AI2"/>
    <mergeCell ref="A28:C2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liste final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2016-09-21T15:33:54Z</cp:lastPrinted>
  <dcterms:created xsi:type="dcterms:W3CDTF">2016-08-02T10:23:47Z</dcterms:created>
  <dcterms:modified xsi:type="dcterms:W3CDTF">2016-09-21T15:53:48Z</dcterms:modified>
  <cp:category/>
</cp:coreProperties>
</file>